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75" windowHeight="9615" tabRatio="823"/>
  </bookViews>
  <sheets>
    <sheet name="1、资金申请书" sheetId="30" r:id="rId1"/>
    <sheet name="2、申报项目明细表" sheetId="36" r:id="rId2"/>
    <sheet name="3、封面" sheetId="35" r:id="rId3"/>
    <sheet name="2-1-2知识产权质押贷款（废）" sheetId="4" state="hidden" r:id="rId4"/>
    <sheet name="2-1-3股权质押贷款（废）" sheetId="6" state="hidden" r:id="rId5"/>
    <sheet name="2-1-4应收账款质押贷款（废）" sheetId="9" state="hidden" r:id="rId6"/>
    <sheet name="2-1-5并购贷款（废）" sheetId="8" state="hidden" r:id="rId7"/>
  </sheets>
  <definedNames>
    <definedName name="_xlnm.Print_Area" localSheetId="0">'1、资金申请书'!$A$1:$E$19</definedName>
    <definedName name="_xlnm.Print_Area" localSheetId="1">'2、申报项目明细表'!$A$1:$M$29</definedName>
    <definedName name="_xlnm.Print_Area" localSheetId="2">'3、封面'!$A$1:$A$22</definedName>
    <definedName name="_xlnm.Print_Titles" localSheetId="0">'1、资金申请书'!$1:$1</definedName>
    <definedName name="_xlnm.Print_Titles" localSheetId="1">'2、申报项目明细表'!$1:$2</definedName>
    <definedName name="simple_0_1" localSheetId="0">'1、资金申请书'!#REF!</definedName>
    <definedName name="simple_0_13" localSheetId="0">'1、资金申请书'!#REF!</definedName>
    <definedName name="simple_0_14" localSheetId="0">'1、资金申请书'!#REF!</definedName>
    <definedName name="simple_0_15" localSheetId="0">'1、资金申请书'!#REF!</definedName>
    <definedName name="simple_0_16" localSheetId="0">'1、资金申请书'!#REF!</definedName>
    <definedName name="simple_0_17" localSheetId="0">'1、资金申请书'!#REF!</definedName>
    <definedName name="simple_0_19" localSheetId="0">'1、资金申请书'!#REF!</definedName>
    <definedName name="simple_0_2" localSheetId="0">'1、资金申请书'!#REF!</definedName>
    <definedName name="simple_0_21" localSheetId="0">'1、资金申请书'!#REF!</definedName>
    <definedName name="simple_0_23" localSheetId="0">'1、资金申请书'!#REF!</definedName>
    <definedName name="simple_0_25" localSheetId="0">'1、资金申请书'!#REF!</definedName>
    <definedName name="simple_0_26" localSheetId="0">'1、资金申请书'!#REF!</definedName>
    <definedName name="simple_0_3" localSheetId="0">'1、资金申请书'!#REF!</definedName>
    <definedName name="simple_0_35" localSheetId="0">'1、资金申请书'!#REF!</definedName>
    <definedName name="simple_0_36" localSheetId="0">'1、资金申请书'!#REF!</definedName>
    <definedName name="simple_0_37" localSheetId="0">'1、资金申请书'!#REF!</definedName>
    <definedName name="simple_0_4" localSheetId="0">'1、资金申请书'!#REF!</definedName>
    <definedName name="simple_0_5" localSheetId="0">'1、资金申请书'!#REF!</definedName>
    <definedName name="simple_0_6" localSheetId="0">'1、资金申请书'!#REF!</definedName>
    <definedName name="simple_0_8" localSheetId="0">'1、资金申请书'!#REF!</definedName>
    <definedName name="simple_0_9" localSheetId="0">'1、资金申请书'!#REF!</definedName>
  </definedNames>
  <calcPr calcId="144525"/>
</workbook>
</file>

<file path=xl/sharedStrings.xml><?xml version="1.0" encoding="utf-8"?>
<sst xmlns="http://schemas.openxmlformats.org/spreadsheetml/2006/main" count="247" uniqueCount="98">
  <si>
    <t>知识产权质押贷款风险补偿支持资金申请书（样表）</t>
  </si>
  <si>
    <t>机构名称</t>
  </si>
  <si>
    <t>开户银行</t>
  </si>
  <si>
    <t>账号</t>
  </si>
  <si>
    <t>联系人</t>
  </si>
  <si>
    <t>姓名</t>
  </si>
  <si>
    <t>职务</t>
  </si>
  <si>
    <t>手机</t>
  </si>
  <si>
    <t>分管领导</t>
  </si>
  <si>
    <t>具体联系人</t>
  </si>
  <si>
    <t>申请补贴情况</t>
  </si>
  <si>
    <t>申请机构承担风险金额（元）</t>
  </si>
  <si>
    <t>申请风险补偿金额（元）</t>
  </si>
  <si>
    <t>申报材料清单</t>
  </si>
  <si>
    <t>1.知识产权质押贷款风险补偿支持资金申请书</t>
  </si>
  <si>
    <t>2.申报项目对应全部获贷企业的企业所得税年度汇算清缴（总公司及分公司汇总）纳税申报表（融资业务发生时点上一自然年度）复印件</t>
  </si>
  <si>
    <t>3.申报项目全部知识产权质押贷款的相关合同及放款凭证</t>
  </si>
  <si>
    <t>4.申报项目知识产权质押贷款须提供经法定质押登记机构登记的有关材料复印件</t>
  </si>
  <si>
    <t>5.申请机构关于知识产权质押贷款发生不良或代偿、赔付等情况，对不良贷款采取的处置措施以及知识产权质押贷款不良率未超过不良率上限的说明材料</t>
  </si>
  <si>
    <t>6.担保或保险机构已购买再担保或再保险等分散风险产品协议书（如有需提供）</t>
  </si>
  <si>
    <r>
      <rPr>
        <sz val="11"/>
        <color theme="1"/>
        <rFont val="宋体"/>
        <charset val="134"/>
        <scheme val="minor"/>
      </rPr>
      <t>7</t>
    </r>
    <r>
      <rPr>
        <sz val="11"/>
        <color theme="1"/>
        <rFont val="宋体"/>
        <charset val="134"/>
        <scheme val="minor"/>
      </rPr>
      <t>.不良知识产权质押贷款处置追偿后返还资金承诺函</t>
    </r>
  </si>
  <si>
    <t>8.知识产权质押贷款风险补偿支持资金项目明细表excel版本</t>
  </si>
  <si>
    <t>申请机构承诺书</t>
  </si>
  <si>
    <t>我单位承诺：本申请表中所填报内容和所提交材料均为真实、合法的，我单位对此承担一切法律责任。
         单位（公章）                   法定代表人（签字或签章）：
                                         年     月     日</t>
  </si>
  <si>
    <r>
      <rPr>
        <sz val="11"/>
        <color theme="1"/>
        <rFont val="宋体"/>
        <charset val="134"/>
        <scheme val="minor"/>
      </rPr>
      <t>注：1.申报书附件材料清单中的1-</t>
    </r>
    <r>
      <rPr>
        <sz val="11"/>
        <color theme="1"/>
        <rFont val="宋体"/>
        <charset val="134"/>
        <scheme val="minor"/>
      </rPr>
      <t>7</t>
    </r>
    <r>
      <rPr>
        <sz val="11"/>
        <color theme="1"/>
        <rFont val="宋体"/>
        <charset val="134"/>
        <scheme val="minor"/>
      </rPr>
      <t>项材料均需提交盖章版资料（指定盖章处及骑缝处均需加盖企业公章，无需每页盖章），申报资料报送到受理单位。</t>
    </r>
  </si>
  <si>
    <t xml:space="preserve">    2.银行账号和开户行信息较重要，需认真核对。</t>
  </si>
  <si>
    <t>知识产权质押贷款风险补偿支持资金项目明细表</t>
  </si>
  <si>
    <t>序号</t>
  </si>
  <si>
    <t>服务企业名称（按贷款合同填写）</t>
  </si>
  <si>
    <t>高精尖产业领域</t>
  </si>
  <si>
    <t>所属园区</t>
  </si>
  <si>
    <t>贷款合同编号</t>
  </si>
  <si>
    <t>贷款合同金额（元）</t>
  </si>
  <si>
    <t>贷款起止期限</t>
  </si>
  <si>
    <t>放款金额（元）</t>
  </si>
  <si>
    <t>放款日期</t>
  </si>
  <si>
    <t>放款上一年度收入（元）</t>
  </si>
  <si>
    <t>业务认定不良时点</t>
  </si>
  <si>
    <t>申请补贴金额</t>
  </si>
  <si>
    <t>高精尖领域</t>
  </si>
  <si>
    <t>A公司</t>
  </si>
  <si>
    <t>2020-108</t>
  </si>
  <si>
    <t>2020/4/1-2021/3/30</t>
  </si>
  <si>
    <t>新一代信息技术</t>
  </si>
  <si>
    <t>B公司</t>
  </si>
  <si>
    <t>2020-信203</t>
  </si>
  <si>
    <t>2019/5/17-2020/5/16</t>
  </si>
  <si>
    <t>集成电路</t>
  </si>
  <si>
    <t>医药健康</t>
  </si>
  <si>
    <t xml:space="preserve"> </t>
  </si>
  <si>
    <t>智能装备</t>
  </si>
  <si>
    <t>节能环保</t>
  </si>
  <si>
    <t>新能源智能汽车</t>
  </si>
  <si>
    <t>新材料</t>
  </si>
  <si>
    <t>软件和信息服务</t>
  </si>
  <si>
    <t>科技服务业</t>
  </si>
  <si>
    <t>人工智能</t>
  </si>
  <si>
    <t>合计</t>
  </si>
  <si>
    <t>——</t>
  </si>
  <si>
    <r>
      <t>2021</t>
    </r>
    <r>
      <rPr>
        <sz val="16"/>
        <color theme="1"/>
        <rFont val="宋体"/>
        <charset val="134"/>
      </rPr>
      <t>年度中关村知识产权质押融资风险补偿支持资金</t>
    </r>
  </si>
  <si>
    <t>项目申报书</t>
  </si>
  <si>
    <t xml:space="preserve">    申报单位名称：</t>
  </si>
  <si>
    <t xml:space="preserve">    提交日期：</t>
  </si>
  <si>
    <t xml:space="preserve">    申报单位联系人：</t>
  </si>
  <si>
    <t xml:space="preserve">    联系方式：</t>
  </si>
  <si>
    <t>中关村企业科技信贷支持资金贷款信息表（知识产权质押贷款）</t>
  </si>
  <si>
    <t>申请公司名称</t>
  </si>
  <si>
    <t>申请补贴金额（元）</t>
  </si>
  <si>
    <t>申请补贴比例（40%）</t>
  </si>
  <si>
    <t>首次获得</t>
  </si>
  <si>
    <t>中长期贷款（2年（含）以上）</t>
  </si>
  <si>
    <t>是否为高新技术企业</t>
  </si>
  <si>
    <t>是否为重点产业</t>
  </si>
  <si>
    <t>是否具有核心技术或自主知识产权</t>
  </si>
  <si>
    <t>融资业务发生时点上一年度收入是否在2亿元以下</t>
  </si>
  <si>
    <t>放款单上的贷款起止期限是否满1年</t>
  </si>
  <si>
    <t>放款单上的放款日截止第一笔本金还款日是否满6个月</t>
  </si>
  <si>
    <t>是否按时还本付息</t>
  </si>
  <si>
    <t>贷款金额（元）</t>
  </si>
  <si>
    <t>基准利率（%）</t>
  </si>
  <si>
    <t>实际利率（%）</t>
  </si>
  <si>
    <t>上浮比例（30%、不限）</t>
  </si>
  <si>
    <t>利息总额（元）</t>
  </si>
  <si>
    <t>合同贷款期限</t>
  </si>
  <si>
    <t>付息日期</t>
  </si>
  <si>
    <t>付息金额（元）</t>
  </si>
  <si>
    <t>还本日期</t>
  </si>
  <si>
    <t>还本金额（元）</t>
  </si>
  <si>
    <t>示例公司（贷款一）</t>
  </si>
  <si>
    <t>×</t>
  </si>
  <si>
    <t>√</t>
  </si>
  <si>
    <t>1年</t>
  </si>
  <si>
    <t>中关村企业科技信贷支持资金贷款信息表（股权质押贷款）</t>
  </si>
  <si>
    <t>是否为绿色企业、北京四板标准板和科技创新板挂牌企业</t>
  </si>
  <si>
    <t>是否在全国中小企业股份转让系统（新三板）挂牌的企业，并将股权直接质押</t>
  </si>
  <si>
    <t>中关村企业科技信贷支持资金贷款信息表（并购贷款）</t>
  </si>
  <si>
    <t>是否经法定质押登记机构登记，并将应收账款质押</t>
  </si>
  <si>
    <t>是否为并购专门贷款</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</si>
</sst>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宋体"/>
      <charset val="134"/>
      <scheme val="minor"/>
    </font>
    <font>
      <b/>
      <sz val="10"/>
      <color theme="1"/>
      <name val="宋体"/>
      <charset val="134"/>
      <scheme val="minor"/>
    </font>
    <font>
      <sz val="9"/>
      <color theme="1"/>
      <name val="宋体"/>
      <charset val="134"/>
      <scheme val="minor"/>
    </font>
    <font>
      <sz val="10"/>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rgb="FF000000"/>
      <name val="宋体"/>
      <charset val="134"/>
      <scheme val="minor"/>
    </font>
    <font>
      <sz val="16"/>
      <color theme="1"/>
      <name val="Calibri"/>
      <charset val="134"/>
    </font>
    <font>
      <sz val="16"/>
      <color theme="1"/>
      <name val="宋体"/>
      <charset val="134"/>
    </font>
    <font>
      <sz val="14"/>
      <color theme="1"/>
      <name val="宋体"/>
      <charset val="134"/>
    </font>
    <font>
      <sz val="20"/>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sz val="10"/>
      <name val="Arial"/>
      <charset val="134"/>
    </font>
    <font>
      <b/>
      <sz val="11"/>
      <color rgb="FFFFFFFF"/>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6"/>
      <color theme="1"/>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C99"/>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4">
    <xf numFmtId="0" fontId="0" fillId="0" borderId="0"/>
    <xf numFmtId="43" fontId="12" fillId="0" borderId="0" applyFont="false" applyFill="false" applyBorder="false" applyAlignment="false" applyProtection="false">
      <alignment vertical="center"/>
    </xf>
    <xf numFmtId="0" fontId="21" fillId="0" borderId="0"/>
    <xf numFmtId="0" fontId="13" fillId="2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0"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4" fillId="0" borderId="13"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8"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34"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3"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0" borderId="0" applyNumberFormat="false" applyBorder="false" applyAlignment="false" applyProtection="false">
      <alignment vertical="center"/>
    </xf>
    <xf numFmtId="0" fontId="30" fillId="32" borderId="16"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32" fillId="35" borderId="16" applyNumberFormat="false" applyAlignment="false" applyProtection="false">
      <alignment vertical="center"/>
    </xf>
    <xf numFmtId="0" fontId="29" fillId="32" borderId="15" applyNumberFormat="false" applyAlignment="false" applyProtection="false">
      <alignment vertical="center"/>
    </xf>
    <xf numFmtId="0" fontId="22" fillId="19" borderId="12" applyNumberFormat="false" applyAlignment="false" applyProtection="false">
      <alignment vertical="center"/>
    </xf>
    <xf numFmtId="0" fontId="25" fillId="0" borderId="14" applyNumberFormat="false" applyFill="false" applyAlignment="false" applyProtection="false">
      <alignment vertical="center"/>
    </xf>
    <xf numFmtId="9" fontId="12" fillId="0" borderId="0" applyFont="false" applyFill="false" applyBorder="false" applyAlignment="false" applyProtection="false">
      <alignment vertical="center"/>
    </xf>
    <xf numFmtId="0" fontId="14" fillId="13" borderId="0" applyNumberFormat="false" applyBorder="false" applyAlignment="false" applyProtection="false">
      <alignment vertical="center"/>
    </xf>
    <xf numFmtId="0" fontId="12" fillId="0" borderId="0"/>
    <xf numFmtId="0" fontId="14" fillId="12" borderId="0" applyNumberFormat="false" applyBorder="false" applyAlignment="false" applyProtection="false">
      <alignment vertical="center"/>
    </xf>
    <xf numFmtId="0" fontId="0" fillId="11" borderId="9"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3" fillId="2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10"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0" borderId="0"/>
    <xf numFmtId="0" fontId="14" fillId="22"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7" borderId="0" applyNumberFormat="false" applyBorder="false" applyAlignment="false" applyProtection="false">
      <alignment vertical="center"/>
    </xf>
  </cellStyleXfs>
  <cellXfs count="88">
    <xf numFmtId="0" fontId="0" fillId="0" borderId="0" xfId="0"/>
    <xf numFmtId="0" fontId="1" fillId="0" borderId="0" xfId="0" applyFont="true" applyAlignment="true">
      <alignment horizontal="center" vertical="center" wrapText="true"/>
    </xf>
    <xf numFmtId="0" fontId="2" fillId="0" borderId="0" xfId="0" applyFont="true" applyAlignment="true"/>
    <xf numFmtId="0" fontId="2" fillId="0" borderId="0" xfId="0" applyFont="true" applyAlignment="true">
      <alignment vertical="center"/>
    </xf>
    <xf numFmtId="0" fontId="3" fillId="0" borderId="0" xfId="0" applyFont="true" applyAlignment="true">
      <alignment horizontal="left" vertical="center"/>
    </xf>
    <xf numFmtId="0" fontId="3" fillId="0" borderId="0" xfId="0" applyFont="true" applyAlignment="true">
      <alignment horizontal="center" vertical="center"/>
    </xf>
    <xf numFmtId="0" fontId="3" fillId="0" borderId="0" xfId="0" applyNumberFormat="true" applyFont="true" applyAlignment="true">
      <alignment horizontal="center" vertical="center"/>
    </xf>
    <xf numFmtId="0" fontId="3" fillId="0" borderId="0" xfId="0" applyFont="true" applyAlignment="true">
      <alignment vertical="center"/>
    </xf>
    <xf numFmtId="0" fontId="4" fillId="0" borderId="1" xfId="0" applyFont="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3" borderId="2" xfId="0" applyFont="true" applyFill="true" applyBorder="true" applyAlignment="true">
      <alignment horizontal="center" vertical="center" wrapText="true"/>
    </xf>
    <xf numFmtId="0" fontId="3" fillId="0" borderId="2" xfId="14" applyNumberFormat="true" applyFont="true" applyFill="true" applyBorder="true" applyAlignment="true">
      <alignment horizontal="left" vertical="center" wrapText="true"/>
    </xf>
    <xf numFmtId="43" fontId="3" fillId="0" borderId="2" xfId="14" applyNumberFormat="true" applyFont="true" applyFill="true" applyBorder="true" applyAlignment="true">
      <alignment horizontal="right" vertical="center" wrapText="true"/>
    </xf>
    <xf numFmtId="9" fontId="3" fillId="0" borderId="2" xfId="14" applyNumberFormat="true" applyFont="true" applyFill="true" applyBorder="true" applyAlignment="true">
      <alignment horizontal="center" vertical="center" wrapText="true"/>
    </xf>
    <xf numFmtId="43" fontId="3" fillId="0" borderId="2" xfId="14" applyFont="true" applyFill="true" applyBorder="true" applyAlignment="true">
      <alignment horizontal="left" vertical="center" wrapText="true"/>
    </xf>
    <xf numFmtId="43" fontId="3" fillId="0" borderId="2" xfId="14" applyFont="true" applyFill="true" applyBorder="true" applyAlignment="true">
      <alignment horizontal="center" vertical="center" wrapText="true"/>
    </xf>
    <xf numFmtId="0" fontId="3" fillId="0" borderId="2" xfId="0" applyFont="true" applyBorder="true" applyAlignment="true">
      <alignment horizontal="left" vertical="center"/>
    </xf>
    <xf numFmtId="0" fontId="3" fillId="0" borderId="2" xfId="0" applyFont="true" applyBorder="true" applyAlignment="true">
      <alignment horizontal="center" vertical="center"/>
    </xf>
    <xf numFmtId="0" fontId="5" fillId="0" borderId="2" xfId="0" applyNumberFormat="true" applyFont="true" applyFill="true" applyBorder="true" applyAlignment="true">
      <alignment horizontal="center" vertical="center" wrapText="true"/>
    </xf>
    <xf numFmtId="0" fontId="3" fillId="0" borderId="2" xfId="0" applyNumberFormat="true" applyFont="true" applyBorder="true" applyAlignment="true">
      <alignment horizontal="center" vertical="center"/>
    </xf>
    <xf numFmtId="0" fontId="5" fillId="2" borderId="2" xfId="0" applyNumberFormat="true" applyFont="true" applyFill="true" applyBorder="true" applyAlignment="true">
      <alignment horizontal="center" vertical="center" wrapText="true"/>
    </xf>
    <xf numFmtId="43" fontId="6" fillId="0" borderId="2" xfId="14" applyFont="true" applyFill="true" applyBorder="true" applyAlignment="true">
      <alignment horizontal="right" vertical="center" wrapText="true"/>
    </xf>
    <xf numFmtId="0" fontId="3" fillId="0" borderId="2" xfId="14" applyNumberFormat="true" applyFont="true" applyFill="true" applyBorder="true" applyAlignment="true">
      <alignment horizontal="center" vertical="center"/>
    </xf>
    <xf numFmtId="2" fontId="3" fillId="0" borderId="2" xfId="14" applyNumberFormat="true" applyFont="true" applyFill="true" applyBorder="true" applyAlignment="true">
      <alignment horizontal="center" vertical="center"/>
    </xf>
    <xf numFmtId="14" fontId="5" fillId="0" borderId="2" xfId="0" applyNumberFormat="true" applyFont="true" applyFill="true" applyBorder="true" applyAlignment="true">
      <alignment horizontal="center" vertical="center" wrapText="true"/>
    </xf>
    <xf numFmtId="9" fontId="3" fillId="0" borderId="2" xfId="13" applyNumberFormat="true" applyFont="true" applyBorder="true" applyAlignment="true">
      <alignment horizontal="center" vertical="center"/>
    </xf>
    <xf numFmtId="0" fontId="7" fillId="0" borderId="2" xfId="0" applyFont="true" applyFill="true" applyBorder="true" applyAlignment="true">
      <alignment horizontal="center" vertical="center" wrapText="true"/>
    </xf>
    <xf numFmtId="14" fontId="3" fillId="0" borderId="2" xfId="0" applyNumberFormat="true" applyFont="true" applyBorder="true" applyAlignment="true">
      <alignment horizontal="center" vertical="center"/>
    </xf>
    <xf numFmtId="0" fontId="3" fillId="0" borderId="2" xfId="0" applyFont="true" applyBorder="true" applyAlignment="true">
      <alignment vertical="center"/>
    </xf>
    <xf numFmtId="43" fontId="3" fillId="0" borderId="2" xfId="14" applyFont="true" applyBorder="true" applyAlignment="true">
      <alignment horizontal="right" vertical="center" wrapText="true"/>
    </xf>
    <xf numFmtId="0" fontId="5" fillId="4" borderId="2" xfId="0" applyFont="true" applyFill="true" applyBorder="true" applyAlignment="true">
      <alignment horizontal="center" vertical="center" wrapText="true"/>
    </xf>
    <xf numFmtId="0" fontId="3" fillId="0" borderId="2" xfId="14" applyNumberFormat="true" applyFont="true" applyFill="true" applyBorder="true" applyAlignment="true">
      <alignment horizontal="center" vertical="center" wrapText="true"/>
    </xf>
    <xf numFmtId="9" fontId="3" fillId="0" borderId="2" xfId="14" applyNumberFormat="true" applyFont="true" applyFill="true" applyBorder="true" applyAlignment="true">
      <alignment horizontal="left" vertical="center" wrapText="true"/>
    </xf>
    <xf numFmtId="0" fontId="8" fillId="0" borderId="0" xfId="0" applyFont="true" applyBorder="true" applyAlignment="true">
      <alignment horizontal="center" vertical="center"/>
    </xf>
    <xf numFmtId="0" fontId="9" fillId="0" borderId="0" xfId="0" applyFont="true" applyBorder="true" applyAlignment="true">
      <alignment horizontal="center" vertical="center"/>
    </xf>
    <xf numFmtId="0" fontId="10" fillId="0" borderId="0" xfId="0" applyFont="true" applyBorder="true" applyAlignment="true">
      <alignment horizontal="justify" vertical="center"/>
    </xf>
    <xf numFmtId="0" fontId="0" fillId="0" borderId="0" xfId="0" applyBorder="true"/>
    <xf numFmtId="0" fontId="1" fillId="0" borderId="0" xfId="50" applyFont="true" applyAlignment="true">
      <alignment horizontal="center" vertical="center" wrapText="true"/>
    </xf>
    <xf numFmtId="0" fontId="3" fillId="0" borderId="0" xfId="50" applyNumberFormat="true" applyFont="true" applyFill="true" applyAlignment="true"/>
    <xf numFmtId="0" fontId="3" fillId="0" borderId="0" xfId="50" applyFont="true" applyAlignment="true">
      <alignment vertical="center"/>
    </xf>
    <xf numFmtId="0" fontId="3" fillId="0" borderId="0" xfId="50" applyFont="true" applyAlignment="true">
      <alignment horizontal="left" vertical="center"/>
    </xf>
    <xf numFmtId="0" fontId="3" fillId="3" borderId="0" xfId="50" applyFont="true" applyFill="true" applyAlignment="true">
      <alignment horizontal="left" vertical="center"/>
    </xf>
    <xf numFmtId="43" fontId="3" fillId="0" borderId="0" xfId="14" applyFont="true" applyAlignment="true">
      <alignment horizontal="center" vertical="center"/>
    </xf>
    <xf numFmtId="0" fontId="3" fillId="0" borderId="0" xfId="50" applyNumberFormat="true" applyFont="true" applyAlignment="true">
      <alignment horizontal="center" vertical="center"/>
    </xf>
    <xf numFmtId="43" fontId="3" fillId="0" borderId="0" xfId="14" applyFont="true" applyAlignment="true">
      <alignment vertical="center"/>
    </xf>
    <xf numFmtId="0" fontId="4" fillId="0" borderId="1" xfId="50" applyFont="true" applyBorder="true" applyAlignment="true">
      <alignment horizontal="center" vertical="center" wrapText="true"/>
    </xf>
    <xf numFmtId="0" fontId="5" fillId="0" borderId="2" xfId="50" applyNumberFormat="true" applyFont="true" applyFill="true" applyBorder="true" applyAlignment="true">
      <alignment horizontal="center" vertical="center" wrapText="true"/>
    </xf>
    <xf numFmtId="0" fontId="3" fillId="0" borderId="2" xfId="50" applyFont="true" applyFill="true" applyBorder="true" applyAlignment="true">
      <alignment horizontal="center" vertical="center"/>
    </xf>
    <xf numFmtId="0" fontId="3" fillId="0" borderId="2" xfId="50" applyFont="true" applyBorder="true" applyAlignment="true">
      <alignment horizontal="center" vertical="center"/>
    </xf>
    <xf numFmtId="14" fontId="3" fillId="0" borderId="2" xfId="14" applyNumberFormat="true" applyFont="true" applyFill="true" applyBorder="true" applyAlignment="true">
      <alignment horizontal="center" vertical="center" wrapText="true"/>
    </xf>
    <xf numFmtId="14" fontId="3" fillId="0" borderId="2" xfId="50" applyNumberFormat="true" applyFont="true" applyFill="true" applyBorder="true" applyAlignment="true">
      <alignment horizontal="center" vertical="center"/>
    </xf>
    <xf numFmtId="43" fontId="3" fillId="0" borderId="2" xfId="50" applyNumberFormat="true" applyFont="true" applyBorder="true" applyAlignment="true">
      <alignment horizontal="right" vertical="center" wrapText="true"/>
    </xf>
    <xf numFmtId="0" fontId="5" fillId="0" borderId="2" xfId="14" applyNumberFormat="true" applyFont="true" applyFill="true" applyBorder="true" applyAlignment="true">
      <alignment horizontal="center" vertical="center" wrapText="true"/>
    </xf>
    <xf numFmtId="43" fontId="5" fillId="0" borderId="2" xfId="14" applyFont="true" applyFill="true" applyBorder="true" applyAlignment="true">
      <alignment horizontal="center" vertical="center" wrapText="true"/>
    </xf>
    <xf numFmtId="14" fontId="6" fillId="0" borderId="2" xfId="14" applyNumberFormat="true" applyFont="true" applyFill="true" applyBorder="true" applyAlignment="true">
      <alignment horizontal="right" vertical="center" wrapText="true"/>
    </xf>
    <xf numFmtId="43" fontId="3" fillId="0" borderId="2" xfId="14" applyFont="true" applyFill="true" applyBorder="true" applyAlignment="true">
      <alignment horizontal="center" vertical="center"/>
    </xf>
    <xf numFmtId="43" fontId="3" fillId="0" borderId="2" xfId="14" applyFont="true" applyBorder="true" applyAlignment="true">
      <alignment horizontal="center" vertical="center"/>
    </xf>
    <xf numFmtId="0" fontId="3" fillId="0" borderId="0" xfId="50" applyNumberFormat="true" applyFont="true" applyFill="true" applyAlignment="true">
      <alignment vertical="center"/>
    </xf>
    <xf numFmtId="0" fontId="0" fillId="3" borderId="0" xfId="38" applyFont="true" applyFill="true" applyAlignment="true">
      <alignment horizontal="center" vertical="center"/>
    </xf>
    <xf numFmtId="0" fontId="0" fillId="0" borderId="0" xfId="0" applyFont="true" applyAlignment="true">
      <alignment horizontal="center" vertical="center"/>
    </xf>
    <xf numFmtId="0" fontId="0" fillId="0" borderId="0" xfId="38" applyFont="true" applyAlignment="true">
      <alignment horizontal="center" vertical="center" wrapText="true"/>
    </xf>
    <xf numFmtId="0" fontId="0" fillId="0" borderId="0" xfId="38" applyFont="true" applyAlignment="true">
      <alignment horizontal="center" vertical="center"/>
    </xf>
    <xf numFmtId="0" fontId="11" fillId="0" borderId="1" xfId="38" applyFont="true" applyBorder="true" applyAlignment="true">
      <alignment horizontal="center" vertical="center" wrapText="true"/>
    </xf>
    <xf numFmtId="0" fontId="0" fillId="0" borderId="2" xfId="38" applyFont="true" applyBorder="true" applyAlignment="true">
      <alignment horizontal="center" vertical="center" wrapText="true"/>
    </xf>
    <xf numFmtId="0" fontId="0" fillId="0" borderId="3" xfId="38" applyFont="true" applyBorder="true" applyAlignment="true">
      <alignment horizontal="center" vertical="center" wrapText="true"/>
    </xf>
    <xf numFmtId="0" fontId="0" fillId="0" borderId="4" xfId="38" applyFont="true" applyBorder="true" applyAlignment="true">
      <alignment horizontal="center" vertical="center" wrapText="true"/>
    </xf>
    <xf numFmtId="0" fontId="0" fillId="0" borderId="5" xfId="38" applyFont="true" applyBorder="true" applyAlignment="true">
      <alignment horizontal="center" vertical="center" wrapText="true"/>
    </xf>
    <xf numFmtId="0" fontId="12" fillId="0" borderId="3" xfId="38" applyFont="true" applyBorder="true" applyAlignment="true">
      <alignment horizontal="center" vertical="center" wrapText="true"/>
    </xf>
    <xf numFmtId="0" fontId="0" fillId="0" borderId="6" xfId="38" applyFont="true" applyBorder="true" applyAlignment="true">
      <alignment horizontal="center" vertical="center" wrapText="true"/>
    </xf>
    <xf numFmtId="0" fontId="0" fillId="0" borderId="3" xfId="38" applyFont="true" applyFill="true" applyBorder="true" applyAlignment="true">
      <alignment horizontal="center" vertical="center" wrapText="true"/>
    </xf>
    <xf numFmtId="0" fontId="0" fillId="0" borderId="7" xfId="38" applyFont="true" applyBorder="true" applyAlignment="true">
      <alignment horizontal="center" vertical="center" wrapText="true"/>
    </xf>
    <xf numFmtId="43" fontId="0" fillId="0" borderId="3" xfId="14" applyFont="true" applyBorder="true" applyAlignment="true">
      <alignment horizontal="right" vertical="center" wrapText="true"/>
    </xf>
    <xf numFmtId="43" fontId="0" fillId="0" borderId="6" xfId="14" applyFont="true" applyBorder="true" applyAlignment="true">
      <alignment horizontal="right" vertical="center" wrapText="true"/>
    </xf>
    <xf numFmtId="43" fontId="0" fillId="0" borderId="3" xfId="14" applyFont="true" applyFill="true" applyBorder="true" applyAlignment="true">
      <alignment horizontal="right" vertical="center"/>
    </xf>
    <xf numFmtId="0" fontId="0" fillId="0" borderId="2" xfId="38" applyFont="true" applyFill="true" applyBorder="true" applyAlignment="true">
      <alignment horizontal="center" vertical="center" wrapText="true"/>
    </xf>
    <xf numFmtId="0" fontId="0" fillId="0" borderId="2" xfId="38" applyFont="true" applyFill="true" applyBorder="true" applyAlignment="true">
      <alignment horizontal="left" vertical="center" wrapText="true"/>
    </xf>
    <xf numFmtId="0" fontId="0" fillId="0" borderId="3" xfId="38" applyFont="true" applyFill="true" applyBorder="true" applyAlignment="true">
      <alignment horizontal="left" vertical="center" wrapText="true"/>
    </xf>
    <xf numFmtId="0" fontId="0" fillId="0" borderId="4" xfId="38" applyFont="true" applyFill="true" applyBorder="true" applyAlignment="true">
      <alignment horizontal="left" vertical="center" wrapText="true"/>
    </xf>
    <xf numFmtId="0" fontId="0" fillId="0" borderId="5" xfId="38" applyFont="true" applyFill="true" applyBorder="true" applyAlignment="true">
      <alignment horizontal="center" vertical="center" wrapText="true"/>
    </xf>
    <xf numFmtId="0" fontId="12" fillId="0" borderId="8" xfId="0" applyFont="true" applyFill="true" applyBorder="true" applyAlignment="true">
      <alignment horizontal="left" vertical="center" wrapText="true"/>
    </xf>
    <xf numFmtId="0" fontId="0" fillId="0" borderId="8" xfId="0" applyFont="true" applyFill="true" applyBorder="true" applyAlignment="true">
      <alignment horizontal="left" vertical="center" wrapText="true"/>
    </xf>
    <xf numFmtId="0" fontId="0" fillId="0" borderId="0" xfId="0" applyFont="true" applyBorder="true" applyAlignment="true">
      <alignment horizontal="left" vertical="center" wrapText="true"/>
    </xf>
    <xf numFmtId="0" fontId="0" fillId="0" borderId="2" xfId="38" applyFont="true" applyBorder="true" applyAlignment="true">
      <alignment horizontal="center" vertical="center"/>
    </xf>
    <xf numFmtId="0" fontId="0" fillId="0" borderId="6" xfId="38" applyFont="true" applyFill="true" applyBorder="true" applyAlignment="true">
      <alignment horizontal="center" vertical="center" wrapText="true"/>
    </xf>
    <xf numFmtId="43" fontId="0" fillId="0" borderId="6" xfId="14" applyFont="true" applyFill="true" applyBorder="true" applyAlignment="true">
      <alignment horizontal="right" vertical="center"/>
    </xf>
    <xf numFmtId="0" fontId="0" fillId="0" borderId="6" xfId="38" applyFont="true" applyFill="true" applyBorder="true" applyAlignment="true">
      <alignment horizontal="left" vertical="center" wrapText="true"/>
    </xf>
    <xf numFmtId="0" fontId="0" fillId="0" borderId="0" xfId="0" applyFont="true" applyBorder="true" applyAlignment="true">
      <alignment vertical="center" wrapText="true"/>
    </xf>
    <xf numFmtId="0" fontId="0" fillId="0" borderId="0" xfId="0" applyFont="true" applyAlignment="true">
      <alignment horizontal="left" vertical="center"/>
    </xf>
  </cellXfs>
  <cellStyles count="54">
    <cellStyle name="常规" xfId="0" builtinId="0"/>
    <cellStyle name="千位分隔 2" xfId="1"/>
    <cellStyle name="常规 13"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百分比 2" xfId="36"/>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true"/>
  </sheetPr>
  <dimension ref="A1:J19"/>
  <sheetViews>
    <sheetView tabSelected="1" view="pageBreakPreview" zoomScaleNormal="100" zoomScaleSheetLayoutView="100" workbookViewId="0">
      <selection activeCell="B14" sqref="B14:E14"/>
    </sheetView>
  </sheetViews>
  <sheetFormatPr defaultColWidth="9" defaultRowHeight="13.5"/>
  <cols>
    <col min="1" max="1" width="17.725" style="60" customWidth="true"/>
    <col min="2" max="2" width="16.0916666666667" style="60" customWidth="true"/>
    <col min="3" max="3" width="26.5416666666667" style="61" customWidth="true"/>
    <col min="4" max="4" width="19.0916666666667" style="61" customWidth="true"/>
    <col min="5" max="5" width="25.2666666666667" style="61" customWidth="true"/>
    <col min="6" max="6" width="9" style="61"/>
    <col min="7" max="7" width="57" style="61" customWidth="true"/>
    <col min="8" max="16380" width="9" style="61"/>
  </cols>
  <sheetData>
    <row r="1" ht="59.25" customHeight="true" spans="1:5">
      <c r="A1" s="62" t="s">
        <v>0</v>
      </c>
      <c r="B1" s="62"/>
      <c r="C1" s="62"/>
      <c r="D1" s="62"/>
      <c r="E1" s="62"/>
    </row>
    <row r="2" ht="18" customHeight="true" spans="1:5">
      <c r="A2" s="63" t="s">
        <v>1</v>
      </c>
      <c r="B2" s="64"/>
      <c r="C2" s="65"/>
      <c r="D2" s="65"/>
      <c r="E2" s="68"/>
    </row>
    <row r="3" ht="18" customHeight="true" spans="1:5">
      <c r="A3" s="63" t="s">
        <v>2</v>
      </c>
      <c r="B3" s="63"/>
      <c r="C3" s="63"/>
      <c r="D3" s="63" t="s">
        <v>3</v>
      </c>
      <c r="E3" s="82"/>
    </row>
    <row r="4" ht="18" customHeight="true" spans="1:5">
      <c r="A4" s="63" t="s">
        <v>4</v>
      </c>
      <c r="B4" s="63"/>
      <c r="C4" s="63" t="s">
        <v>5</v>
      </c>
      <c r="D4" s="63" t="s">
        <v>6</v>
      </c>
      <c r="E4" s="82" t="s">
        <v>7</v>
      </c>
    </row>
    <row r="5" ht="18" customHeight="true" spans="1:5">
      <c r="A5" s="63"/>
      <c r="B5" s="63" t="s">
        <v>8</v>
      </c>
      <c r="C5" s="63"/>
      <c r="D5" s="63"/>
      <c r="E5" s="82"/>
    </row>
    <row r="6" ht="18" customHeight="true" spans="1:5">
      <c r="A6" s="63"/>
      <c r="B6" s="63" t="s">
        <v>9</v>
      </c>
      <c r="C6" s="63"/>
      <c r="D6" s="63"/>
      <c r="E6" s="82"/>
    </row>
    <row r="7" s="58" customFormat="true" ht="23" customHeight="true" spans="1:5">
      <c r="A7" s="66" t="s">
        <v>10</v>
      </c>
      <c r="B7" s="67" t="s">
        <v>11</v>
      </c>
      <c r="C7" s="68"/>
      <c r="D7" s="69" t="s">
        <v>12</v>
      </c>
      <c r="E7" s="83"/>
    </row>
    <row r="8" s="58" customFormat="true" ht="19.5" customHeight="true" spans="1:5">
      <c r="A8" s="70"/>
      <c r="B8" s="71"/>
      <c r="C8" s="72"/>
      <c r="D8" s="73"/>
      <c r="E8" s="84"/>
    </row>
    <row r="9" ht="26.15" customHeight="true" spans="1:5">
      <c r="A9" s="74" t="s">
        <v>13</v>
      </c>
      <c r="B9" s="75" t="s">
        <v>14</v>
      </c>
      <c r="C9" s="75"/>
      <c r="D9" s="75"/>
      <c r="E9" s="75"/>
    </row>
    <row r="10" ht="27" customHeight="true" spans="1:5">
      <c r="A10" s="74"/>
      <c r="B10" s="76" t="s">
        <v>15</v>
      </c>
      <c r="C10" s="77"/>
      <c r="D10" s="77"/>
      <c r="E10" s="85"/>
    </row>
    <row r="11" ht="27" customHeight="true" spans="1:5">
      <c r="A11" s="74"/>
      <c r="B11" s="76" t="s">
        <v>16</v>
      </c>
      <c r="C11" s="77"/>
      <c r="D11" s="77"/>
      <c r="E11" s="85"/>
    </row>
    <row r="12" ht="16.5" customHeight="true" spans="1:5">
      <c r="A12" s="74"/>
      <c r="B12" s="76" t="s">
        <v>17</v>
      </c>
      <c r="C12" s="77"/>
      <c r="D12" s="77"/>
      <c r="E12" s="85"/>
    </row>
    <row r="13" ht="27" customHeight="true" spans="1:5">
      <c r="A13" s="74"/>
      <c r="B13" s="76" t="s">
        <v>18</v>
      </c>
      <c r="C13" s="77"/>
      <c r="D13" s="77"/>
      <c r="E13" s="85"/>
    </row>
    <row r="14" ht="27" customHeight="true" spans="1:5">
      <c r="A14" s="74"/>
      <c r="B14" s="76" t="s">
        <v>19</v>
      </c>
      <c r="C14" s="77"/>
      <c r="D14" s="77"/>
      <c r="E14" s="85"/>
    </row>
    <row r="15" ht="27" customHeight="true" spans="1:5">
      <c r="A15" s="78"/>
      <c r="B15" s="76" t="s">
        <v>20</v>
      </c>
      <c r="C15" s="77"/>
      <c r="D15" s="77"/>
      <c r="E15" s="85"/>
    </row>
    <row r="16" ht="27" customHeight="true" spans="1:5">
      <c r="A16" s="78"/>
      <c r="B16" s="76" t="s">
        <v>21</v>
      </c>
      <c r="C16" s="77"/>
      <c r="D16" s="77"/>
      <c r="E16" s="85"/>
    </row>
    <row r="17" ht="109.5" customHeight="true" spans="1:5">
      <c r="A17" s="74" t="s">
        <v>22</v>
      </c>
      <c r="B17" s="75" t="s">
        <v>23</v>
      </c>
      <c r="C17" s="75"/>
      <c r="D17" s="75"/>
      <c r="E17" s="75"/>
    </row>
    <row r="18" s="59" customFormat="true" ht="44" customHeight="true" spans="1:10">
      <c r="A18" s="79" t="s">
        <v>24</v>
      </c>
      <c r="B18" s="80"/>
      <c r="C18" s="80"/>
      <c r="D18" s="80"/>
      <c r="E18" s="80"/>
      <c r="F18" s="86"/>
      <c r="G18" s="86"/>
      <c r="J18" s="87"/>
    </row>
    <row r="19" s="59" customFormat="true" ht="18.5" customHeight="true" spans="1:10">
      <c r="A19" s="81" t="s">
        <v>25</v>
      </c>
      <c r="B19" s="81"/>
      <c r="C19" s="81"/>
      <c r="D19" s="81"/>
      <c r="E19" s="81"/>
      <c r="F19" s="86"/>
      <c r="G19" s="86"/>
      <c r="J19" s="87"/>
    </row>
  </sheetData>
  <mergeCells count="21">
    <mergeCell ref="A1:E1"/>
    <mergeCell ref="B2:E2"/>
    <mergeCell ref="B3:C3"/>
    <mergeCell ref="B7:C7"/>
    <mergeCell ref="D7:E7"/>
    <mergeCell ref="B8:C8"/>
    <mergeCell ref="D8:E8"/>
    <mergeCell ref="B9:E9"/>
    <mergeCell ref="B10:E10"/>
    <mergeCell ref="B11:E11"/>
    <mergeCell ref="B12:E12"/>
    <mergeCell ref="B13:E13"/>
    <mergeCell ref="B14:E14"/>
    <mergeCell ref="B15:E15"/>
    <mergeCell ref="B16:E16"/>
    <mergeCell ref="B17:E17"/>
    <mergeCell ref="A18:E18"/>
    <mergeCell ref="A19:E19"/>
    <mergeCell ref="A4:A6"/>
    <mergeCell ref="A7:A8"/>
    <mergeCell ref="A9:A16"/>
  </mergeCells>
  <pageMargins left="0.786805555555556" right="0.786805555555556" top="0.786805555555556" bottom="0.786805555555556" header="0.313888888888889" footer="0.313888888888889"/>
  <pageSetup paperSize="9" scale="76" fitToHeight="100" orientation="portrait" blackAndWhite="tru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true"/>
  </sheetPr>
  <dimension ref="A1:O29"/>
  <sheetViews>
    <sheetView view="pageBreakPreview" zoomScale="88" zoomScaleNormal="80" zoomScaleSheetLayoutView="88" workbookViewId="0">
      <pane xSplit="1" ySplit="2" topLeftCell="B3" activePane="bottomRight" state="frozen"/>
      <selection/>
      <selection pane="topRight"/>
      <selection pane="bottomLeft"/>
      <selection pane="bottomRight" activeCell="H14" sqref="H14"/>
    </sheetView>
  </sheetViews>
  <sheetFormatPr defaultColWidth="9" defaultRowHeight="12"/>
  <cols>
    <col min="1" max="1" width="5.81666666666667" style="39" customWidth="true"/>
    <col min="2" max="2" width="17.1833333333333" style="40" customWidth="true"/>
    <col min="3" max="3" width="11.725" style="41" customWidth="true"/>
    <col min="4" max="4" width="13.725" style="41" customWidth="true"/>
    <col min="5" max="5" width="16.725" style="42" customWidth="true"/>
    <col min="6" max="6" width="20.5416666666667" style="39" customWidth="true"/>
    <col min="7" max="7" width="19.8166666666667" style="43" customWidth="true"/>
    <col min="8" max="8" width="15.8166666666667" style="43" customWidth="true"/>
    <col min="9" max="9" width="10.5416666666667" style="39" customWidth="true"/>
    <col min="10" max="10" width="15.8166666666667" style="39" customWidth="true"/>
    <col min="11" max="11" width="13" style="39" customWidth="true"/>
    <col min="12" max="13" width="18" style="44" customWidth="true"/>
    <col min="14" max="14" width="9" style="39"/>
    <col min="15" max="15" width="11.45" style="39" hidden="true" customWidth="true"/>
    <col min="16" max="16384" width="9" style="39"/>
  </cols>
  <sheetData>
    <row r="1" s="37" customFormat="true" ht="21" customHeight="true" spans="1:13">
      <c r="A1" s="45" t="s">
        <v>26</v>
      </c>
      <c r="B1" s="45"/>
      <c r="C1" s="45"/>
      <c r="D1" s="45"/>
      <c r="E1" s="45"/>
      <c r="F1" s="45"/>
      <c r="G1" s="45"/>
      <c r="H1" s="45"/>
      <c r="I1" s="45"/>
      <c r="J1" s="45"/>
      <c r="K1" s="45"/>
      <c r="L1" s="45"/>
      <c r="M1" s="45"/>
    </row>
    <row r="2" s="38" customFormat="true" ht="24" spans="1:15">
      <c r="A2" s="46" t="s">
        <v>27</v>
      </c>
      <c r="B2" s="46" t="s">
        <v>28</v>
      </c>
      <c r="C2" s="46" t="s">
        <v>29</v>
      </c>
      <c r="D2" s="46" t="s">
        <v>30</v>
      </c>
      <c r="E2" s="46" t="s">
        <v>31</v>
      </c>
      <c r="F2" s="46" t="s">
        <v>32</v>
      </c>
      <c r="G2" s="46" t="s">
        <v>33</v>
      </c>
      <c r="H2" s="46" t="s">
        <v>34</v>
      </c>
      <c r="I2" s="46" t="s">
        <v>35</v>
      </c>
      <c r="J2" s="52" t="s">
        <v>36</v>
      </c>
      <c r="K2" s="52" t="s">
        <v>37</v>
      </c>
      <c r="L2" s="53" t="s">
        <v>11</v>
      </c>
      <c r="M2" s="53" t="s">
        <v>38</v>
      </c>
      <c r="O2" s="57" t="s">
        <v>39</v>
      </c>
    </row>
    <row r="3" ht="20" customHeight="true" spans="1:15">
      <c r="A3" s="47">
        <v>1</v>
      </c>
      <c r="B3" s="11" t="s">
        <v>40</v>
      </c>
      <c r="C3" s="11"/>
      <c r="D3" s="11"/>
      <c r="E3" s="49" t="s">
        <v>41</v>
      </c>
      <c r="F3" s="21">
        <v>100000000</v>
      </c>
      <c r="G3" s="50" t="s">
        <v>42</v>
      </c>
      <c r="H3" s="21">
        <v>80000000</v>
      </c>
      <c r="I3" s="49">
        <v>43922</v>
      </c>
      <c r="J3" s="21">
        <v>15349000.8</v>
      </c>
      <c r="K3" s="54">
        <v>43976</v>
      </c>
      <c r="L3" s="55">
        <v>50000000</v>
      </c>
      <c r="M3" s="55">
        <f>ROUND(L3*50%,2)</f>
        <v>25000000</v>
      </c>
      <c r="O3" s="39" t="s">
        <v>43</v>
      </c>
    </row>
    <row r="4" ht="20" customHeight="true" spans="1:15">
      <c r="A4" s="47">
        <v>2</v>
      </c>
      <c r="B4" s="11" t="s">
        <v>44</v>
      </c>
      <c r="C4" s="11"/>
      <c r="D4" s="11"/>
      <c r="E4" s="49" t="s">
        <v>45</v>
      </c>
      <c r="F4" s="21">
        <v>5000000</v>
      </c>
      <c r="G4" s="50" t="s">
        <v>46</v>
      </c>
      <c r="H4" s="21">
        <v>3000000</v>
      </c>
      <c r="I4" s="49">
        <v>43969</v>
      </c>
      <c r="J4" s="21">
        <v>47562307.88</v>
      </c>
      <c r="K4" s="54">
        <v>44228</v>
      </c>
      <c r="L4" s="55">
        <v>3000000</v>
      </c>
      <c r="M4" s="55">
        <f t="shared" ref="M4:M28" si="0">ROUND(L4*50%,2)</f>
        <v>1500000</v>
      </c>
      <c r="O4" s="39" t="s">
        <v>47</v>
      </c>
    </row>
    <row r="5" ht="20" customHeight="true" spans="1:15">
      <c r="A5" s="47">
        <v>3</v>
      </c>
      <c r="B5" s="11"/>
      <c r="C5" s="11"/>
      <c r="D5" s="11"/>
      <c r="E5" s="49"/>
      <c r="F5" s="21"/>
      <c r="G5" s="50"/>
      <c r="H5" s="21"/>
      <c r="I5" s="49"/>
      <c r="J5" s="21"/>
      <c r="K5" s="21"/>
      <c r="L5" s="55"/>
      <c r="M5" s="55">
        <f t="shared" si="0"/>
        <v>0</v>
      </c>
      <c r="O5" s="39" t="s">
        <v>48</v>
      </c>
    </row>
    <row r="6" ht="20" customHeight="true" spans="1:15">
      <c r="A6" s="47">
        <v>4</v>
      </c>
      <c r="B6" s="11"/>
      <c r="C6" s="11"/>
      <c r="D6" s="11"/>
      <c r="E6" s="49"/>
      <c r="F6" s="21"/>
      <c r="G6" s="50"/>
      <c r="H6" s="21"/>
      <c r="I6" s="49"/>
      <c r="J6" s="21" t="s">
        <v>49</v>
      </c>
      <c r="K6" s="21"/>
      <c r="L6" s="55"/>
      <c r="M6" s="55">
        <f t="shared" si="0"/>
        <v>0</v>
      </c>
      <c r="O6" s="39" t="s">
        <v>50</v>
      </c>
    </row>
    <row r="7" ht="20" customHeight="true" spans="1:15">
      <c r="A7" s="47">
        <v>5</v>
      </c>
      <c r="B7" s="11"/>
      <c r="C7" s="11"/>
      <c r="D7" s="11"/>
      <c r="E7" s="49"/>
      <c r="F7" s="21"/>
      <c r="G7" s="50"/>
      <c r="H7" s="21"/>
      <c r="I7" s="49"/>
      <c r="J7" s="21"/>
      <c r="K7" s="21"/>
      <c r="L7" s="55"/>
      <c r="M7" s="55">
        <f t="shared" si="0"/>
        <v>0</v>
      </c>
      <c r="O7" s="39" t="s">
        <v>51</v>
      </c>
    </row>
    <row r="8" ht="20" customHeight="true" spans="1:15">
      <c r="A8" s="47">
        <v>6</v>
      </c>
      <c r="B8" s="11"/>
      <c r="C8" s="11"/>
      <c r="D8" s="11"/>
      <c r="E8" s="49"/>
      <c r="F8" s="21"/>
      <c r="G8" s="50"/>
      <c r="H8" s="21"/>
      <c r="I8" s="49"/>
      <c r="J8" s="21"/>
      <c r="K8" s="21"/>
      <c r="L8" s="55"/>
      <c r="M8" s="55">
        <f t="shared" si="0"/>
        <v>0</v>
      </c>
      <c r="O8" s="39" t="s">
        <v>52</v>
      </c>
    </row>
    <row r="9" ht="20" customHeight="true" spans="1:15">
      <c r="A9" s="47">
        <v>7</v>
      </c>
      <c r="B9" s="11"/>
      <c r="C9" s="11"/>
      <c r="D9" s="11"/>
      <c r="E9" s="49"/>
      <c r="F9" s="21"/>
      <c r="G9" s="50"/>
      <c r="H9" s="21"/>
      <c r="I9" s="49"/>
      <c r="J9" s="21"/>
      <c r="K9" s="21"/>
      <c r="L9" s="55"/>
      <c r="M9" s="55">
        <f t="shared" si="0"/>
        <v>0</v>
      </c>
      <c r="O9" s="39" t="s">
        <v>53</v>
      </c>
    </row>
    <row r="10" ht="20" customHeight="true" spans="1:15">
      <c r="A10" s="47">
        <v>8</v>
      </c>
      <c r="B10" s="11"/>
      <c r="C10" s="11"/>
      <c r="D10" s="11"/>
      <c r="E10" s="49"/>
      <c r="F10" s="21"/>
      <c r="G10" s="50"/>
      <c r="H10" s="21"/>
      <c r="I10" s="49"/>
      <c r="J10" s="21"/>
      <c r="K10" s="21"/>
      <c r="L10" s="55"/>
      <c r="M10" s="55">
        <f t="shared" si="0"/>
        <v>0</v>
      </c>
      <c r="O10" s="39" t="s">
        <v>54</v>
      </c>
    </row>
    <row r="11" ht="20" customHeight="true" spans="1:15">
      <c r="A11" s="47">
        <v>9</v>
      </c>
      <c r="B11" s="11"/>
      <c r="C11" s="11"/>
      <c r="D11" s="11"/>
      <c r="E11" s="49"/>
      <c r="F11" s="21"/>
      <c r="G11" s="50"/>
      <c r="H11" s="21"/>
      <c r="I11" s="49"/>
      <c r="J11" s="21"/>
      <c r="K11" s="21"/>
      <c r="L11" s="55"/>
      <c r="M11" s="55">
        <f t="shared" si="0"/>
        <v>0</v>
      </c>
      <c r="O11" s="39" t="s">
        <v>55</v>
      </c>
    </row>
    <row r="12" ht="20" customHeight="true" spans="1:15">
      <c r="A12" s="47">
        <v>10</v>
      </c>
      <c r="B12" s="11"/>
      <c r="C12" s="11"/>
      <c r="D12" s="11"/>
      <c r="E12" s="49"/>
      <c r="F12" s="21"/>
      <c r="G12" s="50"/>
      <c r="H12" s="21"/>
      <c r="I12" s="49"/>
      <c r="J12" s="21"/>
      <c r="K12" s="21"/>
      <c r="L12" s="55"/>
      <c r="M12" s="55">
        <f t="shared" si="0"/>
        <v>0</v>
      </c>
      <c r="O12" s="39" t="s">
        <v>56</v>
      </c>
    </row>
    <row r="13" ht="20" customHeight="true" spans="1:13">
      <c r="A13" s="47">
        <v>11</v>
      </c>
      <c r="B13" s="11"/>
      <c r="C13" s="11"/>
      <c r="D13" s="11"/>
      <c r="E13" s="49"/>
      <c r="F13" s="21"/>
      <c r="G13" s="50"/>
      <c r="H13" s="21"/>
      <c r="I13" s="49"/>
      <c r="J13" s="21"/>
      <c r="K13" s="21"/>
      <c r="L13" s="55"/>
      <c r="M13" s="55">
        <f t="shared" si="0"/>
        <v>0</v>
      </c>
    </row>
    <row r="14" ht="20" customHeight="true" spans="1:13">
      <c r="A14" s="47">
        <v>12</v>
      </c>
      <c r="B14" s="11"/>
      <c r="C14" s="11"/>
      <c r="D14" s="11"/>
      <c r="E14" s="49"/>
      <c r="F14" s="21"/>
      <c r="G14" s="50"/>
      <c r="H14" s="21"/>
      <c r="I14" s="49"/>
      <c r="J14" s="21"/>
      <c r="K14" s="21"/>
      <c r="L14" s="55"/>
      <c r="M14" s="55">
        <f t="shared" si="0"/>
        <v>0</v>
      </c>
    </row>
    <row r="15" ht="20" customHeight="true" spans="1:13">
      <c r="A15" s="47">
        <v>13</v>
      </c>
      <c r="B15" s="11"/>
      <c r="C15" s="11"/>
      <c r="D15" s="11"/>
      <c r="E15" s="49"/>
      <c r="F15" s="21"/>
      <c r="G15" s="50"/>
      <c r="H15" s="21"/>
      <c r="I15" s="49"/>
      <c r="J15" s="21"/>
      <c r="K15" s="21"/>
      <c r="L15" s="55"/>
      <c r="M15" s="55">
        <f t="shared" si="0"/>
        <v>0</v>
      </c>
    </row>
    <row r="16" ht="20" customHeight="true" spans="1:13">
      <c r="A16" s="47">
        <v>14</v>
      </c>
      <c r="B16" s="11"/>
      <c r="C16" s="11"/>
      <c r="D16" s="11"/>
      <c r="E16" s="49"/>
      <c r="F16" s="21"/>
      <c r="G16" s="50"/>
      <c r="H16" s="21"/>
      <c r="I16" s="49"/>
      <c r="J16" s="21"/>
      <c r="K16" s="21"/>
      <c r="L16" s="55"/>
      <c r="M16" s="55">
        <f t="shared" si="0"/>
        <v>0</v>
      </c>
    </row>
    <row r="17" ht="20" customHeight="true" spans="1:13">
      <c r="A17" s="47">
        <v>15</v>
      </c>
      <c r="B17" s="11"/>
      <c r="C17" s="11"/>
      <c r="D17" s="11"/>
      <c r="E17" s="49"/>
      <c r="F17" s="21"/>
      <c r="G17" s="50"/>
      <c r="H17" s="21"/>
      <c r="I17" s="49"/>
      <c r="J17" s="21"/>
      <c r="K17" s="21"/>
      <c r="L17" s="55"/>
      <c r="M17" s="55">
        <f t="shared" si="0"/>
        <v>0</v>
      </c>
    </row>
    <row r="18" ht="20" customHeight="true" spans="1:13">
      <c r="A18" s="47">
        <v>16</v>
      </c>
      <c r="B18" s="11"/>
      <c r="C18" s="11"/>
      <c r="D18" s="11"/>
      <c r="E18" s="49"/>
      <c r="F18" s="21"/>
      <c r="G18" s="50"/>
      <c r="H18" s="21"/>
      <c r="I18" s="49"/>
      <c r="J18" s="21"/>
      <c r="K18" s="21"/>
      <c r="L18" s="55"/>
      <c r="M18" s="55">
        <f t="shared" si="0"/>
        <v>0</v>
      </c>
    </row>
    <row r="19" ht="20" customHeight="true" spans="1:13">
      <c r="A19" s="47">
        <v>17</v>
      </c>
      <c r="B19" s="11"/>
      <c r="C19" s="11"/>
      <c r="D19" s="11"/>
      <c r="E19" s="49"/>
      <c r="F19" s="21"/>
      <c r="G19" s="50"/>
      <c r="H19" s="21"/>
      <c r="I19" s="49"/>
      <c r="J19" s="21"/>
      <c r="K19" s="21"/>
      <c r="L19" s="55"/>
      <c r="M19" s="55">
        <f t="shared" si="0"/>
        <v>0</v>
      </c>
    </row>
    <row r="20" ht="20" customHeight="true" spans="1:13">
      <c r="A20" s="47">
        <v>18</v>
      </c>
      <c r="B20" s="11"/>
      <c r="C20" s="11"/>
      <c r="D20" s="11"/>
      <c r="E20" s="49"/>
      <c r="F20" s="21"/>
      <c r="G20" s="50"/>
      <c r="H20" s="21"/>
      <c r="I20" s="49"/>
      <c r="J20" s="21"/>
      <c r="K20" s="21"/>
      <c r="L20" s="55"/>
      <c r="M20" s="55">
        <f t="shared" si="0"/>
        <v>0</v>
      </c>
    </row>
    <row r="21" ht="20" customHeight="true" spans="1:13">
      <c r="A21" s="47">
        <v>19</v>
      </c>
      <c r="B21" s="11"/>
      <c r="C21" s="11"/>
      <c r="D21" s="11"/>
      <c r="E21" s="49"/>
      <c r="F21" s="21"/>
      <c r="G21" s="50"/>
      <c r="H21" s="21"/>
      <c r="I21" s="49"/>
      <c r="J21" s="21"/>
      <c r="K21" s="21"/>
      <c r="L21" s="55"/>
      <c r="M21" s="55">
        <f t="shared" si="0"/>
        <v>0</v>
      </c>
    </row>
    <row r="22" ht="20" customHeight="true" spans="1:13">
      <c r="A22" s="47">
        <v>20</v>
      </c>
      <c r="B22" s="11"/>
      <c r="C22" s="11"/>
      <c r="D22" s="11"/>
      <c r="E22" s="49"/>
      <c r="F22" s="21"/>
      <c r="G22" s="50"/>
      <c r="H22" s="21"/>
      <c r="I22" s="49"/>
      <c r="J22" s="21"/>
      <c r="K22" s="21"/>
      <c r="L22" s="55"/>
      <c r="M22" s="55">
        <f t="shared" si="0"/>
        <v>0</v>
      </c>
    </row>
    <row r="23" ht="20" customHeight="true" spans="1:13">
      <c r="A23" s="47">
        <v>21</v>
      </c>
      <c r="B23" s="11"/>
      <c r="C23" s="11"/>
      <c r="D23" s="11"/>
      <c r="E23" s="49"/>
      <c r="F23" s="21"/>
      <c r="G23" s="50"/>
      <c r="H23" s="21"/>
      <c r="I23" s="49"/>
      <c r="J23" s="21"/>
      <c r="K23" s="21"/>
      <c r="L23" s="55"/>
      <c r="M23" s="55">
        <f t="shared" si="0"/>
        <v>0</v>
      </c>
    </row>
    <row r="24" ht="20" customHeight="true" spans="1:13">
      <c r="A24" s="47">
        <v>22</v>
      </c>
      <c r="B24" s="11"/>
      <c r="C24" s="11"/>
      <c r="D24" s="11"/>
      <c r="E24" s="49"/>
      <c r="F24" s="21"/>
      <c r="G24" s="50"/>
      <c r="H24" s="21"/>
      <c r="I24" s="49"/>
      <c r="J24" s="21"/>
      <c r="K24" s="21"/>
      <c r="L24" s="55"/>
      <c r="M24" s="55">
        <f t="shared" si="0"/>
        <v>0</v>
      </c>
    </row>
    <row r="25" ht="20" customHeight="true" spans="1:13">
      <c r="A25" s="47">
        <v>23</v>
      </c>
      <c r="B25" s="11"/>
      <c r="C25" s="11"/>
      <c r="D25" s="11"/>
      <c r="E25" s="49"/>
      <c r="F25" s="21"/>
      <c r="G25" s="50"/>
      <c r="H25" s="21"/>
      <c r="I25" s="49"/>
      <c r="J25" s="21"/>
      <c r="K25" s="21"/>
      <c r="L25" s="55"/>
      <c r="M25" s="55">
        <f t="shared" si="0"/>
        <v>0</v>
      </c>
    </row>
    <row r="26" ht="20" customHeight="true" spans="1:13">
      <c r="A26" s="47">
        <v>24</v>
      </c>
      <c r="B26" s="11"/>
      <c r="C26" s="11"/>
      <c r="D26" s="11"/>
      <c r="E26" s="49"/>
      <c r="F26" s="21"/>
      <c r="G26" s="50"/>
      <c r="H26" s="21"/>
      <c r="I26" s="49"/>
      <c r="J26" s="21"/>
      <c r="K26" s="21"/>
      <c r="L26" s="55"/>
      <c r="M26" s="55">
        <f t="shared" si="0"/>
        <v>0</v>
      </c>
    </row>
    <row r="27" ht="20" customHeight="true" spans="1:13">
      <c r="A27" s="47">
        <v>25</v>
      </c>
      <c r="B27" s="11"/>
      <c r="C27" s="11"/>
      <c r="D27" s="11"/>
      <c r="E27" s="49"/>
      <c r="F27" s="21"/>
      <c r="G27" s="50"/>
      <c r="H27" s="21"/>
      <c r="I27" s="49"/>
      <c r="J27" s="21"/>
      <c r="K27" s="21"/>
      <c r="L27" s="55"/>
      <c r="M27" s="55">
        <f t="shared" si="0"/>
        <v>0</v>
      </c>
    </row>
    <row r="28" ht="20" customHeight="true" spans="1:13">
      <c r="A28" s="47">
        <v>26</v>
      </c>
      <c r="B28" s="11"/>
      <c r="C28" s="11"/>
      <c r="D28" s="11"/>
      <c r="E28" s="49"/>
      <c r="F28" s="21"/>
      <c r="G28" s="50"/>
      <c r="H28" s="21"/>
      <c r="I28" s="49"/>
      <c r="J28" s="21"/>
      <c r="K28" s="21"/>
      <c r="L28" s="55"/>
      <c r="M28" s="55">
        <f t="shared" si="0"/>
        <v>0</v>
      </c>
    </row>
    <row r="29" ht="20" customHeight="true" spans="1:13">
      <c r="A29" s="47">
        <v>27</v>
      </c>
      <c r="B29" s="48" t="s">
        <v>57</v>
      </c>
      <c r="C29" s="48" t="s">
        <v>58</v>
      </c>
      <c r="D29" s="48" t="s">
        <v>58</v>
      </c>
      <c r="E29" s="48" t="s">
        <v>58</v>
      </c>
      <c r="F29" s="51">
        <f>SUM(F3:F28)</f>
        <v>105000000</v>
      </c>
      <c r="G29" s="48" t="s">
        <v>58</v>
      </c>
      <c r="H29" s="51">
        <f>SUM(H3:H28)</f>
        <v>83000000</v>
      </c>
      <c r="I29" s="48" t="s">
        <v>58</v>
      </c>
      <c r="J29" s="56" t="s">
        <v>58</v>
      </c>
      <c r="K29" s="56" t="s">
        <v>58</v>
      </c>
      <c r="L29" s="51">
        <f>SUM(L3:L28)</f>
        <v>53000000</v>
      </c>
      <c r="M29" s="51">
        <f>SUM(M3:M28)</f>
        <v>26500000</v>
      </c>
    </row>
  </sheetData>
  <mergeCells count="1">
    <mergeCell ref="A1:M1"/>
  </mergeCells>
  <dataValidations count="1">
    <dataValidation type="list" allowBlank="1" showInputMessage="1" showErrorMessage="1" sqref="C3:C28">
      <formula1>$O$3:$O$12</formula1>
    </dataValidation>
  </dataValidations>
  <pageMargins left="0.708661417322835" right="0.708661417322835" top="0.748031496062992" bottom="0.748031496062992" header="0.31496062992126" footer="0.31496062992126"/>
  <pageSetup paperSize="9" scale="62" fitToHeight="100" orientation="landscape" blackAndWhite="tru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24"/>
  <sheetViews>
    <sheetView topLeftCell="A5" workbookViewId="0">
      <selection activeCell="C13" sqref="C13"/>
    </sheetView>
  </sheetViews>
  <sheetFormatPr defaultColWidth="9" defaultRowHeight="13.5"/>
  <cols>
    <col min="1" max="1" width="81.8166666666667" customWidth="true"/>
  </cols>
  <sheetData>
    <row r="1" ht="21" customHeight="true" spans="1:1">
      <c r="A1" s="33"/>
    </row>
    <row r="2" ht="21" customHeight="true" spans="1:1">
      <c r="A2" s="33"/>
    </row>
    <row r="3" ht="21" customHeight="true" spans="1:1">
      <c r="A3" s="33"/>
    </row>
    <row r="4" ht="21" customHeight="true" spans="1:1">
      <c r="A4" s="33"/>
    </row>
    <row r="5" ht="21" customHeight="true" spans="1:1">
      <c r="A5" s="33"/>
    </row>
    <row r="6" ht="21" customHeight="true" spans="1:1">
      <c r="A6" s="33"/>
    </row>
    <row r="7" ht="21" customHeight="true" spans="1:1">
      <c r="A7" s="33"/>
    </row>
    <row r="8" ht="14.5" customHeight="true" spans="1:1">
      <c r="A8" s="33"/>
    </row>
    <row r="9" ht="24.5" customHeight="true" spans="1:1">
      <c r="A9" s="33" t="s">
        <v>59</v>
      </c>
    </row>
    <row r="10" ht="22.5" customHeight="true" spans="1:1">
      <c r="A10" s="34" t="s">
        <v>60</v>
      </c>
    </row>
    <row r="11" ht="21" customHeight="true" spans="1:1">
      <c r="A11" s="33"/>
    </row>
    <row r="12" ht="21" customHeight="true" spans="1:1">
      <c r="A12" s="33"/>
    </row>
    <row r="13" ht="21" customHeight="true" spans="1:1">
      <c r="A13" s="33"/>
    </row>
    <row r="14" ht="21" customHeight="true" spans="1:1">
      <c r="A14" s="33"/>
    </row>
    <row r="15" ht="21" customHeight="true" spans="1:1">
      <c r="A15" s="33"/>
    </row>
    <row r="16" ht="21" customHeight="true" spans="1:1">
      <c r="A16" s="33"/>
    </row>
    <row r="17" ht="21" customHeight="true" spans="1:1">
      <c r="A17" s="33"/>
    </row>
    <row r="18" ht="21" customHeight="true" spans="1:1">
      <c r="A18" s="33"/>
    </row>
    <row r="19" ht="35.5" customHeight="true" spans="1:1">
      <c r="A19" s="35" t="s">
        <v>61</v>
      </c>
    </row>
    <row r="20" ht="35.5" customHeight="true" spans="1:1">
      <c r="A20" s="35" t="s">
        <v>62</v>
      </c>
    </row>
    <row r="21" ht="35.5" customHeight="true" spans="1:1">
      <c r="A21" s="35" t="s">
        <v>63</v>
      </c>
    </row>
    <row r="22" ht="35.5" customHeight="true" spans="1:1">
      <c r="A22" s="35" t="s">
        <v>64</v>
      </c>
    </row>
    <row r="23" spans="1:1">
      <c r="A23" s="36"/>
    </row>
    <row r="24" spans="1:1">
      <c r="A24" s="36"/>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7"/>
  <sheetViews>
    <sheetView workbookViewId="0">
      <pane xSplit="1" ySplit="2" topLeftCell="B3" activePane="bottomRight" state="frozen"/>
      <selection/>
      <selection pane="topRight"/>
      <selection pane="bottomLeft"/>
      <selection pane="bottomRight" activeCell="H4" sqref="H4:H5"/>
    </sheetView>
  </sheetViews>
  <sheetFormatPr defaultColWidth="9" defaultRowHeight="12" outlineLevelRow="6"/>
  <cols>
    <col min="1" max="1" width="12.2666666666667" style="4" customWidth="true"/>
    <col min="2" max="2" width="11.3666666666667" style="4" customWidth="true"/>
    <col min="3" max="5" width="5.45" style="4" customWidth="true"/>
    <col min="6" max="6" width="5.90833333333333" style="4" customWidth="true"/>
    <col min="7" max="9" width="5.90833333333333" style="5" customWidth="true"/>
    <col min="10" max="12" width="5.90833333333333" style="6" customWidth="true"/>
    <col min="13" max="13" width="5" style="6" customWidth="true"/>
    <col min="14" max="14" width="14.0916666666667" style="5" customWidth="true"/>
    <col min="15" max="16" width="5" style="6" customWidth="true"/>
    <col min="17" max="17" width="4.09166666666667" style="7" customWidth="true"/>
    <col min="18" max="18" width="12.2666666666667" style="6" customWidth="true"/>
    <col min="19" max="19" width="10.2666666666667" style="5" customWidth="true"/>
    <col min="20" max="20" width="8.45" style="5" customWidth="true"/>
    <col min="21" max="21" width="14.0916666666667" style="7" customWidth="true"/>
    <col min="22" max="22" width="10.2666666666667" style="5" customWidth="true"/>
    <col min="23" max="23" width="11.2666666666667" style="7" customWidth="true"/>
    <col min="24" max="24" width="10.2666666666667" style="5" customWidth="true"/>
    <col min="25" max="25" width="14.0916666666667" style="7" customWidth="true"/>
    <col min="26" max="16384" width="9" style="7"/>
  </cols>
  <sheetData>
    <row r="1" s="1" customFormat="true" ht="45.75" customHeight="true" spans="1:25">
      <c r="A1" s="8" t="s">
        <v>65</v>
      </c>
      <c r="B1" s="8"/>
      <c r="C1" s="8"/>
      <c r="D1" s="8"/>
      <c r="E1" s="8"/>
      <c r="F1" s="8"/>
      <c r="G1" s="8"/>
      <c r="H1" s="8"/>
      <c r="I1" s="8"/>
      <c r="J1" s="8"/>
      <c r="K1" s="8"/>
      <c r="L1" s="8"/>
      <c r="M1" s="8"/>
      <c r="N1" s="8"/>
      <c r="O1" s="8"/>
      <c r="P1" s="8"/>
      <c r="Q1" s="8"/>
      <c r="R1" s="8"/>
      <c r="S1" s="8"/>
      <c r="T1" s="8"/>
      <c r="U1" s="8"/>
      <c r="V1" s="8"/>
      <c r="W1" s="8"/>
      <c r="X1" s="8"/>
      <c r="Y1" s="8"/>
    </row>
    <row r="2" s="2" customFormat="true" ht="120" spans="1:25">
      <c r="A2" s="9" t="s">
        <v>66</v>
      </c>
      <c r="B2" s="9" t="s">
        <v>67</v>
      </c>
      <c r="C2" s="9" t="s">
        <v>68</v>
      </c>
      <c r="D2" s="10" t="s">
        <v>69</v>
      </c>
      <c r="E2" s="10" t="s">
        <v>70</v>
      </c>
      <c r="F2" s="9" t="s">
        <v>71</v>
      </c>
      <c r="G2" s="9" t="s">
        <v>72</v>
      </c>
      <c r="H2" s="9" t="s">
        <v>73</v>
      </c>
      <c r="I2" s="18" t="s">
        <v>74</v>
      </c>
      <c r="J2" s="30"/>
      <c r="K2" s="18" t="s">
        <v>75</v>
      </c>
      <c r="L2" s="18" t="s">
        <v>76</v>
      </c>
      <c r="M2" s="18" t="s">
        <v>77</v>
      </c>
      <c r="N2" s="20" t="s">
        <v>78</v>
      </c>
      <c r="O2" s="20" t="s">
        <v>79</v>
      </c>
      <c r="P2" s="20" t="s">
        <v>80</v>
      </c>
      <c r="Q2" s="9" t="s">
        <v>81</v>
      </c>
      <c r="R2" s="20" t="s">
        <v>82</v>
      </c>
      <c r="S2" s="24" t="s">
        <v>83</v>
      </c>
      <c r="T2" s="24" t="s">
        <v>35</v>
      </c>
      <c r="U2" s="24" t="s">
        <v>34</v>
      </c>
      <c r="V2" s="24" t="s">
        <v>84</v>
      </c>
      <c r="W2" s="24" t="s">
        <v>85</v>
      </c>
      <c r="X2" s="24" t="s">
        <v>86</v>
      </c>
      <c r="Y2" s="24" t="s">
        <v>87</v>
      </c>
    </row>
    <row r="3" s="3" customFormat="true" ht="24" spans="1:25">
      <c r="A3" s="11" t="s">
        <v>88</v>
      </c>
      <c r="B3" s="12">
        <f>R3*C3</f>
        <v>69600</v>
      </c>
      <c r="C3" s="32">
        <v>0.4</v>
      </c>
      <c r="D3" s="32" t="s">
        <v>89</v>
      </c>
      <c r="E3" s="32" t="s">
        <v>89</v>
      </c>
      <c r="F3" s="15" t="s">
        <v>90</v>
      </c>
      <c r="G3" s="15" t="s">
        <v>90</v>
      </c>
      <c r="H3" s="15" t="s">
        <v>90</v>
      </c>
      <c r="I3" s="15" t="s">
        <v>90</v>
      </c>
      <c r="J3" s="15" t="s">
        <v>90</v>
      </c>
      <c r="K3" s="15" t="s">
        <v>90</v>
      </c>
      <c r="L3" s="15" t="s">
        <v>90</v>
      </c>
      <c r="M3" s="15" t="s">
        <v>90</v>
      </c>
      <c r="N3" s="21">
        <v>3000000</v>
      </c>
      <c r="O3" s="22">
        <v>4.35</v>
      </c>
      <c r="P3" s="23">
        <f>O3+O3*Q3</f>
        <v>4.35</v>
      </c>
      <c r="Q3" s="25">
        <f>IF(OR(E3="√",F3="√"),0,30%)</f>
        <v>0</v>
      </c>
      <c r="R3" s="21">
        <f>W4+W5+W6+W7</f>
        <v>174000</v>
      </c>
      <c r="S3" s="26" t="s">
        <v>91</v>
      </c>
      <c r="T3" s="27">
        <v>42917</v>
      </c>
      <c r="U3" s="21">
        <v>3000000</v>
      </c>
      <c r="V3" s="17"/>
      <c r="W3" s="28"/>
      <c r="X3" s="17"/>
      <c r="Y3" s="28"/>
    </row>
    <row r="4" s="3" customFormat="true" spans="1:25">
      <c r="A4" s="14"/>
      <c r="B4" s="14"/>
      <c r="C4" s="14"/>
      <c r="D4" s="32" t="s">
        <v>89</v>
      </c>
      <c r="E4" s="14" t="s">
        <v>90</v>
      </c>
      <c r="F4" s="14"/>
      <c r="G4" s="15"/>
      <c r="H4" s="15"/>
      <c r="I4" s="15"/>
      <c r="J4" s="15"/>
      <c r="K4" s="15"/>
      <c r="L4" s="15"/>
      <c r="M4" s="15"/>
      <c r="N4" s="21"/>
      <c r="O4" s="22"/>
      <c r="P4" s="22"/>
      <c r="Q4" s="25">
        <f t="shared" ref="Q4:Q6" si="0">IF(OR(E4="√",F4="√"),0,30%)</f>
        <v>0</v>
      </c>
      <c r="R4" s="21"/>
      <c r="S4" s="26"/>
      <c r="T4" s="27"/>
      <c r="U4" s="21"/>
      <c r="V4" s="27">
        <v>43008</v>
      </c>
      <c r="W4" s="29">
        <f>$P$3*$U$3/12*4/100</f>
        <v>43500</v>
      </c>
      <c r="X4" s="17"/>
      <c r="Y4" s="28"/>
    </row>
    <row r="5" s="3" customFormat="true" spans="1:25">
      <c r="A5" s="14"/>
      <c r="B5" s="14"/>
      <c r="C5" s="14"/>
      <c r="D5" s="14" t="s">
        <v>90</v>
      </c>
      <c r="E5" s="14" t="s">
        <v>90</v>
      </c>
      <c r="F5" s="14"/>
      <c r="G5" s="15"/>
      <c r="H5" s="15"/>
      <c r="I5" s="15"/>
      <c r="J5" s="15"/>
      <c r="K5" s="15"/>
      <c r="L5" s="15"/>
      <c r="M5" s="15"/>
      <c r="N5" s="21"/>
      <c r="O5" s="22"/>
      <c r="P5" s="22"/>
      <c r="Q5" s="25">
        <f t="shared" si="0"/>
        <v>0</v>
      </c>
      <c r="R5" s="21"/>
      <c r="S5" s="26"/>
      <c r="T5" s="27"/>
      <c r="U5" s="21"/>
      <c r="V5" s="27">
        <v>43100</v>
      </c>
      <c r="W5" s="29">
        <f t="shared" ref="W5:W7" si="1">$P$3*$U$3/12*4/100</f>
        <v>43500</v>
      </c>
      <c r="X5" s="27">
        <v>42735</v>
      </c>
      <c r="Y5" s="21">
        <v>1500000</v>
      </c>
    </row>
    <row r="6" spans="1:25">
      <c r="A6" s="16"/>
      <c r="B6" s="16"/>
      <c r="C6" s="16"/>
      <c r="D6" s="16"/>
      <c r="E6" s="16"/>
      <c r="F6" s="16"/>
      <c r="G6" s="17"/>
      <c r="H6" s="17"/>
      <c r="I6" s="19"/>
      <c r="J6" s="17"/>
      <c r="K6" s="19"/>
      <c r="L6" s="19"/>
      <c r="M6" s="19"/>
      <c r="N6" s="17"/>
      <c r="O6" s="19"/>
      <c r="P6" s="19"/>
      <c r="Q6" s="25">
        <f t="shared" si="0"/>
        <v>0.3</v>
      </c>
      <c r="R6" s="19"/>
      <c r="S6" s="17"/>
      <c r="T6" s="17"/>
      <c r="U6" s="28"/>
      <c r="V6" s="27">
        <v>43190</v>
      </c>
      <c r="W6" s="29">
        <f t="shared" si="1"/>
        <v>43500</v>
      </c>
      <c r="X6" s="17"/>
      <c r="Y6" s="28"/>
    </row>
    <row r="7" spans="1:25">
      <c r="A7" s="16"/>
      <c r="B7" s="16"/>
      <c r="C7" s="16"/>
      <c r="D7" s="16"/>
      <c r="E7" s="16"/>
      <c r="F7" s="16"/>
      <c r="G7" s="17"/>
      <c r="H7" s="17"/>
      <c r="I7" s="19"/>
      <c r="J7" s="17"/>
      <c r="K7" s="19"/>
      <c r="L7" s="19"/>
      <c r="M7" s="19"/>
      <c r="N7" s="17"/>
      <c r="O7" s="19"/>
      <c r="P7" s="19"/>
      <c r="Q7" s="28"/>
      <c r="R7" s="19"/>
      <c r="S7" s="17"/>
      <c r="T7" s="17"/>
      <c r="U7" s="28"/>
      <c r="V7" s="27">
        <v>43281</v>
      </c>
      <c r="W7" s="29">
        <f t="shared" si="1"/>
        <v>43500</v>
      </c>
      <c r="X7" s="27">
        <v>42916</v>
      </c>
      <c r="Y7" s="21">
        <v>1500000</v>
      </c>
    </row>
  </sheetData>
  <mergeCells count="1">
    <mergeCell ref="A1:Y1"/>
  </mergeCells>
  <pageMargins left="0.707638888888889" right="0.707638888888889" top="0.747916666666667" bottom="0.747916666666667" header="0.313888888888889" footer="0.313888888888889"/>
  <pageSetup paperSize="9" scale="68" orientation="landscape" blackAndWhite="tru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Z7"/>
  <sheetViews>
    <sheetView workbookViewId="0">
      <pane xSplit="1" ySplit="2" topLeftCell="B3" activePane="bottomRight" state="frozen"/>
      <selection/>
      <selection pane="topRight"/>
      <selection pane="bottomLeft"/>
      <selection pane="bottomRight" activeCell="K2" sqref="K2"/>
    </sheetView>
  </sheetViews>
  <sheetFormatPr defaultColWidth="9" defaultRowHeight="12" outlineLevelRow="6"/>
  <cols>
    <col min="1" max="1" width="12.2666666666667" style="4" customWidth="true"/>
    <col min="2" max="2" width="11.3666666666667" style="4" customWidth="true"/>
    <col min="3" max="5" width="8.09166666666667" style="4" customWidth="true"/>
    <col min="6" max="6" width="6.725" style="4" customWidth="true"/>
    <col min="7" max="7" width="5.90833333333333" style="4" customWidth="true"/>
    <col min="8" max="10" width="5.90833333333333" style="5" customWidth="true"/>
    <col min="11" max="11" width="7.45" style="6" customWidth="true"/>
    <col min="12" max="13" width="5.90833333333333" style="6" customWidth="true"/>
    <col min="14" max="14" width="5" style="6" customWidth="true"/>
    <col min="15" max="15" width="14.0916666666667" style="5" customWidth="true"/>
    <col min="16" max="17" width="5" style="6" customWidth="true"/>
    <col min="18" max="18" width="4.09166666666667" style="7" customWidth="true"/>
    <col min="19" max="19" width="12.2666666666667" style="6" customWidth="true"/>
    <col min="20" max="20" width="10.2666666666667" style="5" customWidth="true"/>
    <col min="21" max="21" width="8.45" style="5" customWidth="true"/>
    <col min="22" max="22" width="14.0916666666667" style="7" customWidth="true"/>
    <col min="23" max="23" width="10.2666666666667" style="5" customWidth="true"/>
    <col min="24" max="24" width="11.2666666666667" style="7" customWidth="true"/>
    <col min="25" max="25" width="10.2666666666667" style="5" customWidth="true"/>
    <col min="26" max="26" width="14.0916666666667" style="7" customWidth="true"/>
    <col min="27" max="16384" width="9" style="7"/>
  </cols>
  <sheetData>
    <row r="1" s="1" customFormat="true" ht="45.75" customHeight="true" spans="1:26">
      <c r="A1" s="8" t="s">
        <v>92</v>
      </c>
      <c r="B1" s="8"/>
      <c r="C1" s="8"/>
      <c r="D1" s="8"/>
      <c r="E1" s="8"/>
      <c r="F1" s="8"/>
      <c r="G1" s="8"/>
      <c r="H1" s="8"/>
      <c r="I1" s="8"/>
      <c r="J1" s="8"/>
      <c r="K1" s="8"/>
      <c r="L1" s="8"/>
      <c r="M1" s="8"/>
      <c r="N1" s="8"/>
      <c r="O1" s="8"/>
      <c r="P1" s="8"/>
      <c r="Q1" s="8"/>
      <c r="R1" s="8"/>
      <c r="S1" s="8"/>
      <c r="T1" s="8"/>
      <c r="U1" s="8"/>
      <c r="V1" s="8"/>
      <c r="W1" s="8"/>
      <c r="X1" s="8"/>
      <c r="Y1" s="8"/>
      <c r="Z1" s="8"/>
    </row>
    <row r="2" s="2" customFormat="true" ht="144" spans="1:26">
      <c r="A2" s="9" t="s">
        <v>66</v>
      </c>
      <c r="B2" s="9" t="s">
        <v>67</v>
      </c>
      <c r="C2" s="9" t="s">
        <v>68</v>
      </c>
      <c r="D2" s="10" t="s">
        <v>69</v>
      </c>
      <c r="E2" s="10" t="s">
        <v>70</v>
      </c>
      <c r="F2" s="30" t="s">
        <v>93</v>
      </c>
      <c r="G2" s="9" t="s">
        <v>71</v>
      </c>
      <c r="H2" s="9" t="s">
        <v>72</v>
      </c>
      <c r="I2" s="9" t="s">
        <v>73</v>
      </c>
      <c r="J2" s="18" t="s">
        <v>74</v>
      </c>
      <c r="K2" s="9" t="s">
        <v>94</v>
      </c>
      <c r="L2" s="18" t="s">
        <v>75</v>
      </c>
      <c r="M2" s="18" t="s">
        <v>76</v>
      </c>
      <c r="N2" s="18" t="s">
        <v>77</v>
      </c>
      <c r="O2" s="20" t="s">
        <v>78</v>
      </c>
      <c r="P2" s="20" t="s">
        <v>79</v>
      </c>
      <c r="Q2" s="20" t="s">
        <v>80</v>
      </c>
      <c r="R2" s="9" t="s">
        <v>81</v>
      </c>
      <c r="S2" s="20" t="s">
        <v>82</v>
      </c>
      <c r="T2" s="24" t="s">
        <v>83</v>
      </c>
      <c r="U2" s="24" t="s">
        <v>35</v>
      </c>
      <c r="V2" s="24" t="s">
        <v>34</v>
      </c>
      <c r="W2" s="24" t="s">
        <v>84</v>
      </c>
      <c r="X2" s="24" t="s">
        <v>85</v>
      </c>
      <c r="Y2" s="24" t="s">
        <v>86</v>
      </c>
      <c r="Z2" s="24" t="s">
        <v>87</v>
      </c>
    </row>
    <row r="3" s="3" customFormat="true" ht="24" spans="1:26">
      <c r="A3" s="11" t="s">
        <v>88</v>
      </c>
      <c r="B3" s="12">
        <f>C3*S3</f>
        <v>69600</v>
      </c>
      <c r="C3" s="13">
        <v>0.4</v>
      </c>
      <c r="D3" s="13" t="s">
        <v>89</v>
      </c>
      <c r="E3" s="13" t="s">
        <v>90</v>
      </c>
      <c r="F3" s="31" t="s">
        <v>89</v>
      </c>
      <c r="G3" s="15" t="s">
        <v>90</v>
      </c>
      <c r="H3" s="15" t="s">
        <v>90</v>
      </c>
      <c r="I3" s="15" t="s">
        <v>90</v>
      </c>
      <c r="J3" s="15" t="s">
        <v>90</v>
      </c>
      <c r="K3" s="15" t="s">
        <v>90</v>
      </c>
      <c r="L3" s="15" t="s">
        <v>90</v>
      </c>
      <c r="M3" s="15" t="s">
        <v>90</v>
      </c>
      <c r="N3" s="15" t="s">
        <v>90</v>
      </c>
      <c r="O3" s="21">
        <v>3000000</v>
      </c>
      <c r="P3" s="22">
        <v>4.35</v>
      </c>
      <c r="Q3" s="23">
        <f>P3+P3*R3</f>
        <v>4.35</v>
      </c>
      <c r="R3" s="25">
        <f>IF(OR(E3="√",F3="√"),0,30%)</f>
        <v>0</v>
      </c>
      <c r="S3" s="21">
        <f>X4+X5+X6+X7</f>
        <v>174000</v>
      </c>
      <c r="T3" s="26" t="s">
        <v>91</v>
      </c>
      <c r="U3" s="27">
        <v>42917</v>
      </c>
      <c r="V3" s="21">
        <v>3000000</v>
      </c>
      <c r="W3" s="17"/>
      <c r="X3" s="28"/>
      <c r="Y3" s="17"/>
      <c r="Z3" s="28"/>
    </row>
    <row r="4" s="3" customFormat="true" spans="1:26">
      <c r="A4" s="14"/>
      <c r="B4" s="14"/>
      <c r="C4" s="14"/>
      <c r="D4" s="14" t="s">
        <v>90</v>
      </c>
      <c r="E4" s="14" t="s">
        <v>89</v>
      </c>
      <c r="F4" s="14"/>
      <c r="G4" s="14"/>
      <c r="H4" s="15"/>
      <c r="I4" s="15"/>
      <c r="J4" s="15"/>
      <c r="K4" s="15"/>
      <c r="L4" s="15"/>
      <c r="M4" s="15"/>
      <c r="N4" s="15"/>
      <c r="O4" s="21"/>
      <c r="P4" s="22"/>
      <c r="Q4" s="22"/>
      <c r="R4" s="25">
        <f t="shared" ref="R4:R7" si="0">IF(OR(E4="√",F4="√"),0,30%)</f>
        <v>0.3</v>
      </c>
      <c r="S4" s="21"/>
      <c r="T4" s="26"/>
      <c r="U4" s="27"/>
      <c r="V4" s="21"/>
      <c r="W4" s="27">
        <v>43008</v>
      </c>
      <c r="X4" s="29">
        <f>$Q$3*$V$3/12*4/100</f>
        <v>43500</v>
      </c>
      <c r="Y4" s="17"/>
      <c r="Z4" s="28"/>
    </row>
    <row r="5" s="3" customFormat="true" spans="1:26">
      <c r="A5" s="14"/>
      <c r="B5" s="14"/>
      <c r="C5" s="14"/>
      <c r="D5" s="14" t="s">
        <v>90</v>
      </c>
      <c r="E5" s="14" t="s">
        <v>90</v>
      </c>
      <c r="F5" s="14"/>
      <c r="G5" s="14"/>
      <c r="H5" s="15"/>
      <c r="I5" s="15"/>
      <c r="J5" s="15"/>
      <c r="K5" s="15"/>
      <c r="L5" s="15"/>
      <c r="M5" s="15"/>
      <c r="N5" s="15"/>
      <c r="O5" s="21"/>
      <c r="P5" s="22"/>
      <c r="Q5" s="22"/>
      <c r="R5" s="25">
        <f t="shared" si="0"/>
        <v>0</v>
      </c>
      <c r="S5" s="21"/>
      <c r="T5" s="26"/>
      <c r="U5" s="27"/>
      <c r="V5" s="21"/>
      <c r="W5" s="27">
        <v>43100</v>
      </c>
      <c r="X5" s="29">
        <f t="shared" ref="X5:X7" si="1">$Q$3*$V$3/12*4/100</f>
        <v>43500</v>
      </c>
      <c r="Y5" s="27">
        <v>42735</v>
      </c>
      <c r="Z5" s="21">
        <v>1500000</v>
      </c>
    </row>
    <row r="6" spans="1:26">
      <c r="A6" s="16"/>
      <c r="B6" s="16"/>
      <c r="C6" s="16"/>
      <c r="D6" s="14" t="s">
        <v>89</v>
      </c>
      <c r="E6" s="14" t="s">
        <v>89</v>
      </c>
      <c r="F6" s="16"/>
      <c r="G6" s="16"/>
      <c r="H6" s="17"/>
      <c r="I6" s="17"/>
      <c r="J6" s="19"/>
      <c r="K6" s="17"/>
      <c r="L6" s="19"/>
      <c r="M6" s="19"/>
      <c r="N6" s="19"/>
      <c r="O6" s="17"/>
      <c r="P6" s="19"/>
      <c r="Q6" s="19"/>
      <c r="R6" s="25">
        <f t="shared" si="0"/>
        <v>0.3</v>
      </c>
      <c r="S6" s="19"/>
      <c r="T6" s="17"/>
      <c r="U6" s="17"/>
      <c r="V6" s="28"/>
      <c r="W6" s="27">
        <v>43190</v>
      </c>
      <c r="X6" s="29">
        <f t="shared" si="1"/>
        <v>43500</v>
      </c>
      <c r="Y6" s="17"/>
      <c r="Z6" s="28"/>
    </row>
    <row r="7" spans="1:26">
      <c r="A7" s="16"/>
      <c r="B7" s="16"/>
      <c r="C7" s="16"/>
      <c r="D7" s="16"/>
      <c r="E7" s="16"/>
      <c r="F7" s="16"/>
      <c r="G7" s="16"/>
      <c r="H7" s="17"/>
      <c r="I7" s="17"/>
      <c r="J7" s="19"/>
      <c r="K7" s="17"/>
      <c r="L7" s="19"/>
      <c r="M7" s="19"/>
      <c r="N7" s="19"/>
      <c r="O7" s="17"/>
      <c r="P7" s="19"/>
      <c r="Q7" s="19"/>
      <c r="R7" s="25">
        <f t="shared" si="0"/>
        <v>0.3</v>
      </c>
      <c r="S7" s="19"/>
      <c r="T7" s="17"/>
      <c r="U7" s="17"/>
      <c r="V7" s="28"/>
      <c r="W7" s="27">
        <v>43281</v>
      </c>
      <c r="X7" s="29">
        <f t="shared" si="1"/>
        <v>43500</v>
      </c>
      <c r="Y7" s="27">
        <v>42916</v>
      </c>
      <c r="Z7" s="21">
        <v>1500000</v>
      </c>
    </row>
  </sheetData>
  <mergeCells count="1">
    <mergeCell ref="A1:Z1"/>
  </mergeCells>
  <pageMargins left="0.707638888888889" right="0.707638888888889" top="0.747916666666667" bottom="0.747916666666667" header="0.313888888888889" footer="0.313888888888889"/>
  <pageSetup paperSize="9" scale="65" orientation="landscape" blackAndWhite="tru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7"/>
  <sheetViews>
    <sheetView workbookViewId="0">
      <pane xSplit="1" ySplit="2" topLeftCell="D3" activePane="bottomRight" state="frozen"/>
      <selection/>
      <selection pane="topRight"/>
      <selection pane="bottomLeft"/>
      <selection pane="bottomRight" activeCell="J2" sqref="J2"/>
    </sheetView>
  </sheetViews>
  <sheetFormatPr defaultColWidth="9" defaultRowHeight="12" outlineLevelRow="6"/>
  <cols>
    <col min="1" max="1" width="12.2666666666667" style="4" customWidth="true"/>
    <col min="2" max="2" width="11.3666666666667" style="4" customWidth="true"/>
    <col min="3" max="6" width="5.90833333333333" style="4" customWidth="true"/>
    <col min="7" max="9" width="5.90833333333333" style="5" customWidth="true"/>
    <col min="10" max="12" width="5.90833333333333" style="6" customWidth="true"/>
    <col min="13" max="13" width="5" style="6" customWidth="true"/>
    <col min="14" max="14" width="14.0916666666667" style="5" customWidth="true"/>
    <col min="15" max="16" width="5" style="6" customWidth="true"/>
    <col min="17" max="17" width="4.09166666666667" style="7" customWidth="true"/>
    <col min="18" max="18" width="12.2666666666667" style="6" customWidth="true"/>
    <col min="19" max="19" width="10.2666666666667" style="5" customWidth="true"/>
    <col min="20" max="20" width="8.45" style="5" customWidth="true"/>
    <col min="21" max="21" width="14.0916666666667" style="7" customWidth="true"/>
    <col min="22" max="22" width="10.2666666666667" style="5" customWidth="true"/>
    <col min="23" max="23" width="11.2666666666667" style="7" customWidth="true"/>
    <col min="24" max="24" width="10.2666666666667" style="5" customWidth="true"/>
    <col min="25" max="25" width="14.0916666666667" style="7" customWidth="true"/>
    <col min="26" max="16384" width="9" style="7"/>
  </cols>
  <sheetData>
    <row r="1" s="1" customFormat="true" ht="45.75" customHeight="true" spans="1:25">
      <c r="A1" s="8" t="s">
        <v>95</v>
      </c>
      <c r="B1" s="8"/>
      <c r="C1" s="8"/>
      <c r="D1" s="8"/>
      <c r="E1" s="8"/>
      <c r="F1" s="8"/>
      <c r="G1" s="8"/>
      <c r="H1" s="8"/>
      <c r="I1" s="8"/>
      <c r="J1" s="8"/>
      <c r="K1" s="8"/>
      <c r="L1" s="8"/>
      <c r="M1" s="8"/>
      <c r="N1" s="8"/>
      <c r="O1" s="8"/>
      <c r="P1" s="8"/>
      <c r="Q1" s="8"/>
      <c r="R1" s="8"/>
      <c r="S1" s="8"/>
      <c r="T1" s="8"/>
      <c r="U1" s="8"/>
      <c r="V1" s="8"/>
      <c r="W1" s="8"/>
      <c r="X1" s="8"/>
      <c r="Y1" s="8"/>
    </row>
    <row r="2" s="2" customFormat="true" ht="120" spans="1:25">
      <c r="A2" s="9" t="s">
        <v>66</v>
      </c>
      <c r="B2" s="9" t="s">
        <v>67</v>
      </c>
      <c r="C2" s="9" t="s">
        <v>68</v>
      </c>
      <c r="D2" s="10" t="s">
        <v>69</v>
      </c>
      <c r="E2" s="10" t="s">
        <v>70</v>
      </c>
      <c r="F2" s="9" t="s">
        <v>71</v>
      </c>
      <c r="G2" s="9" t="s">
        <v>72</v>
      </c>
      <c r="H2" s="9" t="s">
        <v>73</v>
      </c>
      <c r="I2" s="18" t="s">
        <v>74</v>
      </c>
      <c r="J2" s="10" t="s">
        <v>96</v>
      </c>
      <c r="K2" s="18" t="s">
        <v>75</v>
      </c>
      <c r="L2" s="18" t="s">
        <v>76</v>
      </c>
      <c r="M2" s="18" t="s">
        <v>77</v>
      </c>
      <c r="N2" s="20" t="s">
        <v>78</v>
      </c>
      <c r="O2" s="20" t="s">
        <v>79</v>
      </c>
      <c r="P2" s="20" t="s">
        <v>80</v>
      </c>
      <c r="Q2" s="9" t="s">
        <v>81</v>
      </c>
      <c r="R2" s="20" t="s">
        <v>82</v>
      </c>
      <c r="S2" s="24" t="s">
        <v>83</v>
      </c>
      <c r="T2" s="24" t="s">
        <v>35</v>
      </c>
      <c r="U2" s="24" t="s">
        <v>34</v>
      </c>
      <c r="V2" s="24" t="s">
        <v>84</v>
      </c>
      <c r="W2" s="24" t="s">
        <v>85</v>
      </c>
      <c r="X2" s="24" t="s">
        <v>86</v>
      </c>
      <c r="Y2" s="24" t="s">
        <v>87</v>
      </c>
    </row>
    <row r="3" s="3" customFormat="true" ht="24" spans="1:25">
      <c r="A3" s="11" t="s">
        <v>88</v>
      </c>
      <c r="B3" s="12">
        <f>C3*R3</f>
        <v>69600</v>
      </c>
      <c r="C3" s="13">
        <v>0.4</v>
      </c>
      <c r="D3" s="13" t="s">
        <v>90</v>
      </c>
      <c r="E3" s="13" t="s">
        <v>90</v>
      </c>
      <c r="F3" s="15" t="s">
        <v>90</v>
      </c>
      <c r="G3" s="15" t="s">
        <v>90</v>
      </c>
      <c r="H3" s="15" t="s">
        <v>90</v>
      </c>
      <c r="I3" s="15" t="s">
        <v>90</v>
      </c>
      <c r="J3" s="15" t="s">
        <v>90</v>
      </c>
      <c r="K3" s="15" t="s">
        <v>90</v>
      </c>
      <c r="L3" s="15" t="s">
        <v>90</v>
      </c>
      <c r="M3" s="15" t="s">
        <v>90</v>
      </c>
      <c r="N3" s="21">
        <v>3000000</v>
      </c>
      <c r="O3" s="22">
        <v>4.35</v>
      </c>
      <c r="P3" s="23">
        <f>O3+O3*Q3</f>
        <v>4.35</v>
      </c>
      <c r="Q3" s="25">
        <f>IF(OR(E3="√",F3="√"),0,30%)</f>
        <v>0</v>
      </c>
      <c r="R3" s="21">
        <f>W4+W5+W6+W7</f>
        <v>174000</v>
      </c>
      <c r="S3" s="26" t="s">
        <v>91</v>
      </c>
      <c r="T3" s="27">
        <v>42917</v>
      </c>
      <c r="U3" s="21">
        <v>3000000</v>
      </c>
      <c r="V3" s="17"/>
      <c r="W3" s="28"/>
      <c r="X3" s="17"/>
      <c r="Y3" s="28"/>
    </row>
    <row r="4" s="3" customFormat="true" spans="1:25">
      <c r="A4" s="14"/>
      <c r="B4" s="14"/>
      <c r="C4" s="14"/>
      <c r="D4" s="13" t="s">
        <v>90</v>
      </c>
      <c r="E4" s="14" t="s">
        <v>89</v>
      </c>
      <c r="F4" s="14"/>
      <c r="G4" s="15"/>
      <c r="H4" s="15"/>
      <c r="I4" s="15"/>
      <c r="J4" s="15"/>
      <c r="K4" s="15"/>
      <c r="L4" s="15"/>
      <c r="M4" s="15"/>
      <c r="N4" s="21"/>
      <c r="O4" s="22"/>
      <c r="P4" s="22"/>
      <c r="Q4" s="25">
        <f t="shared" ref="Q4:Q7" si="0">IF(OR(E4="√",F4="√"),0,30%)</f>
        <v>0.3</v>
      </c>
      <c r="R4" s="21"/>
      <c r="S4" s="26"/>
      <c r="T4" s="27"/>
      <c r="U4" s="21"/>
      <c r="V4" s="27">
        <v>43008</v>
      </c>
      <c r="W4" s="29">
        <f>$P$3*$U$3/12*4/100</f>
        <v>43500</v>
      </c>
      <c r="X4" s="17"/>
      <c r="Y4" s="28"/>
    </row>
    <row r="5" s="3" customFormat="true" spans="1:25">
      <c r="A5" s="14"/>
      <c r="B5" s="14"/>
      <c r="C5" s="14"/>
      <c r="D5" s="14" t="s">
        <v>89</v>
      </c>
      <c r="E5" s="13" t="s">
        <v>90</v>
      </c>
      <c r="F5" s="14"/>
      <c r="G5" s="15"/>
      <c r="H5" s="15"/>
      <c r="I5" s="15"/>
      <c r="J5" s="15"/>
      <c r="K5" s="15"/>
      <c r="L5" s="15"/>
      <c r="M5" s="15"/>
      <c r="N5" s="21"/>
      <c r="O5" s="22"/>
      <c r="P5" s="22"/>
      <c r="Q5" s="25">
        <f t="shared" si="0"/>
        <v>0</v>
      </c>
      <c r="R5" s="21"/>
      <c r="S5" s="26"/>
      <c r="T5" s="27"/>
      <c r="U5" s="21"/>
      <c r="V5" s="27">
        <v>43100</v>
      </c>
      <c r="W5" s="29">
        <f t="shared" ref="W5:W7" si="1">$P$3*$U$3/12*4/100</f>
        <v>43500</v>
      </c>
      <c r="X5" s="27">
        <v>42735</v>
      </c>
      <c r="Y5" s="21">
        <v>1500000</v>
      </c>
    </row>
    <row r="6" spans="1:25">
      <c r="A6" s="16"/>
      <c r="B6" s="16"/>
      <c r="C6" s="16"/>
      <c r="D6" s="14" t="s">
        <v>89</v>
      </c>
      <c r="E6" s="14" t="s">
        <v>89</v>
      </c>
      <c r="F6" s="16"/>
      <c r="G6" s="17"/>
      <c r="H6" s="17"/>
      <c r="I6" s="19"/>
      <c r="J6" s="17"/>
      <c r="K6" s="19"/>
      <c r="L6" s="19"/>
      <c r="M6" s="19"/>
      <c r="N6" s="17"/>
      <c r="O6" s="19"/>
      <c r="P6" s="19"/>
      <c r="Q6" s="25">
        <f t="shared" si="0"/>
        <v>0.3</v>
      </c>
      <c r="R6" s="19"/>
      <c r="S6" s="17"/>
      <c r="T6" s="17"/>
      <c r="U6" s="28"/>
      <c r="V6" s="27">
        <v>43190</v>
      </c>
      <c r="W6" s="29">
        <f t="shared" si="1"/>
        <v>43500</v>
      </c>
      <c r="X6" s="17"/>
      <c r="Y6" s="28"/>
    </row>
    <row r="7" spans="1:25">
      <c r="A7" s="16"/>
      <c r="B7" s="16"/>
      <c r="C7" s="16"/>
      <c r="D7" s="16"/>
      <c r="E7" s="16"/>
      <c r="F7" s="16"/>
      <c r="G7" s="17"/>
      <c r="H7" s="17"/>
      <c r="I7" s="19"/>
      <c r="J7" s="17"/>
      <c r="K7" s="19"/>
      <c r="L7" s="19"/>
      <c r="M7" s="19"/>
      <c r="N7" s="17"/>
      <c r="O7" s="19"/>
      <c r="P7" s="19"/>
      <c r="Q7" s="25">
        <f t="shared" si="0"/>
        <v>0.3</v>
      </c>
      <c r="R7" s="19"/>
      <c r="S7" s="17"/>
      <c r="T7" s="17"/>
      <c r="U7" s="28"/>
      <c r="V7" s="27">
        <v>43281</v>
      </c>
      <c r="W7" s="29">
        <f t="shared" si="1"/>
        <v>43500</v>
      </c>
      <c r="X7" s="27">
        <v>42916</v>
      </c>
      <c r="Y7" s="21">
        <v>1500000</v>
      </c>
    </row>
  </sheetData>
  <mergeCells count="1">
    <mergeCell ref="A1:Y1"/>
  </mergeCells>
  <pageMargins left="0.707638888888889" right="0.707638888888889" top="0.747916666666667" bottom="0.747916666666667" header="0.313888888888889" footer="0.313888888888889"/>
  <pageSetup paperSize="9" scale="68" orientation="landscape" blackAndWhite="tru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Y7"/>
  <sheetViews>
    <sheetView workbookViewId="0">
      <pane xSplit="1" ySplit="2" topLeftCell="B3" activePane="bottomRight" state="frozen"/>
      <selection/>
      <selection pane="topRight"/>
      <selection pane="bottomLeft"/>
      <selection pane="bottomRight" activeCell="P12" sqref="P12"/>
    </sheetView>
  </sheetViews>
  <sheetFormatPr defaultColWidth="9" defaultRowHeight="12" outlineLevelRow="6"/>
  <cols>
    <col min="1" max="1" width="12.2666666666667" style="4" customWidth="true"/>
    <col min="2" max="2" width="11.3666666666667" style="4" customWidth="true"/>
    <col min="3" max="6" width="5.90833333333333" style="4" customWidth="true"/>
    <col min="7" max="9" width="5.90833333333333" style="5" customWidth="true"/>
    <col min="10" max="12" width="5.90833333333333" style="6" customWidth="true"/>
    <col min="13" max="13" width="5" style="6" customWidth="true"/>
    <col min="14" max="14" width="14.0916666666667" style="5" customWidth="true"/>
    <col min="15" max="16" width="5" style="6" customWidth="true"/>
    <col min="17" max="17" width="4.09166666666667" style="7" customWidth="true"/>
    <col min="18" max="18" width="12.2666666666667" style="6" customWidth="true"/>
    <col min="19" max="19" width="10.2666666666667" style="5" customWidth="true"/>
    <col min="20" max="20" width="8.45" style="5" customWidth="true"/>
    <col min="21" max="21" width="14.0916666666667" style="7" customWidth="true"/>
    <col min="22" max="22" width="10.2666666666667" style="5" customWidth="true"/>
    <col min="23" max="23" width="11.2666666666667" style="7" customWidth="true"/>
    <col min="24" max="24" width="10.2666666666667" style="5" customWidth="true"/>
    <col min="25" max="25" width="14.0916666666667" style="7" customWidth="true"/>
    <col min="26" max="16384" width="9" style="7"/>
  </cols>
  <sheetData>
    <row r="1" s="1" customFormat="true" ht="45.75" customHeight="true" spans="1:25">
      <c r="A1" s="8" t="s">
        <v>95</v>
      </c>
      <c r="B1" s="8"/>
      <c r="C1" s="8"/>
      <c r="D1" s="8"/>
      <c r="E1" s="8"/>
      <c r="F1" s="8"/>
      <c r="G1" s="8"/>
      <c r="H1" s="8"/>
      <c r="I1" s="8"/>
      <c r="J1" s="8"/>
      <c r="K1" s="8"/>
      <c r="L1" s="8"/>
      <c r="M1" s="8"/>
      <c r="N1" s="8"/>
      <c r="O1" s="8"/>
      <c r="P1" s="8"/>
      <c r="Q1" s="8"/>
      <c r="R1" s="8"/>
      <c r="S1" s="8"/>
      <c r="T1" s="8"/>
      <c r="U1" s="8"/>
      <c r="V1" s="8"/>
      <c r="W1" s="8"/>
      <c r="X1" s="8"/>
      <c r="Y1" s="8"/>
    </row>
    <row r="2" s="2" customFormat="true" ht="120" spans="1:25">
      <c r="A2" s="9" t="s">
        <v>66</v>
      </c>
      <c r="B2" s="9" t="s">
        <v>67</v>
      </c>
      <c r="C2" s="9" t="s">
        <v>68</v>
      </c>
      <c r="D2" s="10" t="s">
        <v>69</v>
      </c>
      <c r="E2" s="10" t="s">
        <v>70</v>
      </c>
      <c r="F2" s="9" t="s">
        <v>71</v>
      </c>
      <c r="G2" s="9" t="s">
        <v>72</v>
      </c>
      <c r="H2" s="9" t="s">
        <v>73</v>
      </c>
      <c r="I2" s="18" t="s">
        <v>74</v>
      </c>
      <c r="J2" s="9" t="s">
        <v>97</v>
      </c>
      <c r="K2" s="18" t="s">
        <v>75</v>
      </c>
      <c r="L2" s="18" t="s">
        <v>76</v>
      </c>
      <c r="M2" s="18" t="s">
        <v>77</v>
      </c>
      <c r="N2" s="20" t="s">
        <v>78</v>
      </c>
      <c r="O2" s="20" t="s">
        <v>79</v>
      </c>
      <c r="P2" s="20" t="s">
        <v>80</v>
      </c>
      <c r="Q2" s="9" t="s">
        <v>81</v>
      </c>
      <c r="R2" s="20" t="s">
        <v>82</v>
      </c>
      <c r="S2" s="24" t="s">
        <v>83</v>
      </c>
      <c r="T2" s="24" t="s">
        <v>35</v>
      </c>
      <c r="U2" s="24" t="s">
        <v>34</v>
      </c>
      <c r="V2" s="24" t="s">
        <v>84</v>
      </c>
      <c r="W2" s="24" t="s">
        <v>85</v>
      </c>
      <c r="X2" s="24" t="s">
        <v>86</v>
      </c>
      <c r="Y2" s="24" t="s">
        <v>87</v>
      </c>
    </row>
    <row r="3" s="3" customFormat="true" ht="24" spans="1:25">
      <c r="A3" s="11" t="s">
        <v>88</v>
      </c>
      <c r="B3" s="12">
        <f>C3*R3</f>
        <v>69600</v>
      </c>
      <c r="C3" s="13">
        <v>0.4</v>
      </c>
      <c r="D3" s="13" t="s">
        <v>89</v>
      </c>
      <c r="E3" s="15" t="s">
        <v>90</v>
      </c>
      <c r="F3" s="15" t="s">
        <v>90</v>
      </c>
      <c r="G3" s="15" t="s">
        <v>90</v>
      </c>
      <c r="H3" s="15" t="s">
        <v>90</v>
      </c>
      <c r="I3" s="15" t="s">
        <v>90</v>
      </c>
      <c r="J3" s="15" t="s">
        <v>90</v>
      </c>
      <c r="K3" s="15" t="s">
        <v>90</v>
      </c>
      <c r="L3" s="15" t="s">
        <v>90</v>
      </c>
      <c r="M3" s="15" t="s">
        <v>90</v>
      </c>
      <c r="N3" s="21">
        <v>3000000</v>
      </c>
      <c r="O3" s="22">
        <v>4.35</v>
      </c>
      <c r="P3" s="23">
        <f>O3+O3*Q3</f>
        <v>4.35</v>
      </c>
      <c r="Q3" s="25">
        <f>IF(OR(D3="√",E3="√"),0,30%)</f>
        <v>0</v>
      </c>
      <c r="R3" s="21">
        <f>W4+W5+W6+W7</f>
        <v>174000</v>
      </c>
      <c r="S3" s="26" t="s">
        <v>91</v>
      </c>
      <c r="T3" s="27">
        <v>42917</v>
      </c>
      <c r="U3" s="21">
        <v>3000000</v>
      </c>
      <c r="V3" s="17"/>
      <c r="W3" s="28"/>
      <c r="X3" s="17"/>
      <c r="Y3" s="28"/>
    </row>
    <row r="4" s="3" customFormat="true" spans="1:25">
      <c r="A4" s="14"/>
      <c r="B4" s="14"/>
      <c r="C4" s="14"/>
      <c r="D4" s="15" t="s">
        <v>90</v>
      </c>
      <c r="E4" s="15" t="s">
        <v>90</v>
      </c>
      <c r="F4" s="14"/>
      <c r="G4" s="15"/>
      <c r="H4" s="15"/>
      <c r="I4" s="15"/>
      <c r="J4" s="15"/>
      <c r="K4" s="15"/>
      <c r="L4" s="15"/>
      <c r="M4" s="15"/>
      <c r="N4" s="21"/>
      <c r="O4" s="22"/>
      <c r="P4" s="22"/>
      <c r="Q4" s="25">
        <f t="shared" ref="Q4:Q7" si="0">IF(OR(D4="√",E4="√"),0,30%)</f>
        <v>0</v>
      </c>
      <c r="R4" s="21"/>
      <c r="S4" s="26"/>
      <c r="T4" s="27"/>
      <c r="U4" s="21"/>
      <c r="V4" s="27">
        <v>43008</v>
      </c>
      <c r="W4" s="29">
        <f>$P$3*$U$3/12*4/100</f>
        <v>43500</v>
      </c>
      <c r="X4" s="17"/>
      <c r="Y4" s="28"/>
    </row>
    <row r="5" s="3" customFormat="true" spans="1:25">
      <c r="A5" s="14"/>
      <c r="B5" s="14"/>
      <c r="C5" s="14"/>
      <c r="D5" s="13" t="s">
        <v>89</v>
      </c>
      <c r="E5" s="13" t="s">
        <v>89</v>
      </c>
      <c r="F5" s="14"/>
      <c r="G5" s="15"/>
      <c r="H5" s="15"/>
      <c r="I5" s="15"/>
      <c r="J5" s="15"/>
      <c r="K5" s="15"/>
      <c r="L5" s="15"/>
      <c r="M5" s="15"/>
      <c r="N5" s="21"/>
      <c r="O5" s="22"/>
      <c r="P5" s="22"/>
      <c r="Q5" s="25">
        <f t="shared" si="0"/>
        <v>0.3</v>
      </c>
      <c r="R5" s="21"/>
      <c r="S5" s="26"/>
      <c r="T5" s="27"/>
      <c r="U5" s="21"/>
      <c r="V5" s="27">
        <v>43100</v>
      </c>
      <c r="W5" s="29">
        <f t="shared" ref="W5:W7" si="1">$P$3*$U$3/12*4/100</f>
        <v>43500</v>
      </c>
      <c r="X5" s="27">
        <v>42735</v>
      </c>
      <c r="Y5" s="21">
        <v>1500000</v>
      </c>
    </row>
    <row r="6" spans="1:25">
      <c r="A6" s="16"/>
      <c r="B6" s="16"/>
      <c r="C6" s="16"/>
      <c r="D6" s="15" t="s">
        <v>90</v>
      </c>
      <c r="E6" s="13" t="s">
        <v>89</v>
      </c>
      <c r="F6" s="16"/>
      <c r="G6" s="17"/>
      <c r="H6" s="17"/>
      <c r="I6" s="19"/>
      <c r="J6" s="17"/>
      <c r="K6" s="19"/>
      <c r="L6" s="19"/>
      <c r="M6" s="19"/>
      <c r="N6" s="17"/>
      <c r="O6" s="19"/>
      <c r="P6" s="19"/>
      <c r="Q6" s="25">
        <f t="shared" si="0"/>
        <v>0</v>
      </c>
      <c r="R6" s="19"/>
      <c r="S6" s="17"/>
      <c r="T6" s="17"/>
      <c r="U6" s="28"/>
      <c r="V6" s="27">
        <v>43190</v>
      </c>
      <c r="W6" s="29">
        <f t="shared" si="1"/>
        <v>43500</v>
      </c>
      <c r="X6" s="17"/>
      <c r="Y6" s="28"/>
    </row>
    <row r="7" spans="1:25">
      <c r="A7" s="16"/>
      <c r="B7" s="16"/>
      <c r="C7" s="16"/>
      <c r="D7" s="16"/>
      <c r="E7" s="16"/>
      <c r="F7" s="16"/>
      <c r="G7" s="17"/>
      <c r="H7" s="17"/>
      <c r="I7" s="19"/>
      <c r="J7" s="17"/>
      <c r="K7" s="19"/>
      <c r="L7" s="19"/>
      <c r="M7" s="19"/>
      <c r="N7" s="17"/>
      <c r="O7" s="19"/>
      <c r="P7" s="19"/>
      <c r="Q7" s="25">
        <f t="shared" si="0"/>
        <v>0.3</v>
      </c>
      <c r="R7" s="19"/>
      <c r="S7" s="17"/>
      <c r="T7" s="17"/>
      <c r="U7" s="28"/>
      <c r="V7" s="27">
        <v>43281</v>
      </c>
      <c r="W7" s="29">
        <f t="shared" si="1"/>
        <v>43500</v>
      </c>
      <c r="X7" s="27">
        <v>42916</v>
      </c>
      <c r="Y7" s="21">
        <v>1500000</v>
      </c>
    </row>
  </sheetData>
  <mergeCells count="1">
    <mergeCell ref="A1:Y1"/>
  </mergeCells>
  <pageMargins left="0.707638888888889" right="0.707638888888889" top="0.747916666666667" bottom="0.747916666666667" header="0.313888888888889" footer="0.313888888888889"/>
  <pageSetup paperSize="9" scale="68" orientation="landscape" blackAndWhite="tru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1、资金申请书</vt:lpstr>
      <vt:lpstr>2、申报项目明细表</vt:lpstr>
      <vt:lpstr>3、封面</vt:lpstr>
      <vt:lpstr>2-1-2知识产权质押贷款（废）</vt:lpstr>
      <vt:lpstr>2-1-3股权质押贷款（废）</vt:lpstr>
      <vt:lpstr>2-1-4应收账款质押贷款（废）</vt:lpstr>
      <vt:lpstr>2-1-5并购贷款（废）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徐先生</dc:creator>
  <cp:lastModifiedBy>user</cp:lastModifiedBy>
  <dcterms:created xsi:type="dcterms:W3CDTF">2018-07-02T22:40:00Z</dcterms:created>
  <cp:lastPrinted>2021-09-07T15:51:00Z</cp:lastPrinted>
  <dcterms:modified xsi:type="dcterms:W3CDTF">2021-09-07T15:53:03Z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